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1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<sst xmlns="http://schemas.openxmlformats.org/spreadsheetml/2006/main" count="1702" uniqueCount="614">
  <si>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</si>
  <si>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</si>
  <si>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</si>
  <si>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</si>
  <si>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</si>
  <si>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</si>
  <si>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</si>
  <si>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>4219911</t>
  </si>
  <si>
    <t xml:space="preserve">        Мероприятия в области образования</t>
  </si>
  <si>
    <t>4360000</t>
  </si>
  <si>
    <t xml:space="preserve">          Модернизация региональных систем общего образования</t>
  </si>
  <si>
    <t>4362100</t>
  </si>
  <si>
    <t xml:space="preserve">        Федеральные целевые программы</t>
  </si>
  <si>
    <t>1000000</t>
  </si>
  <si>
    <t xml:space="preserve">          Мероприятия по улучшению жилищных условий молодых семей и молодых специалистов на селе</t>
  </si>
  <si>
    <t>1001101</t>
  </si>
  <si>
    <t>1001102</t>
  </si>
  <si>
    <t xml:space="preserve">      Физическая культура</t>
  </si>
  <si>
    <t>1101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</si>
  <si>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</si>
  <si>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</si>
  <si>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</si>
  <si>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</si>
  <si>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</si>
  <si>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</si>
  <si>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</si>
  <si>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</si>
  <si>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</si>
  <si>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</si>
  <si>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</si>
  <si>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</si>
  <si>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</si>
  <si>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</si>
  <si>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</si>
  <si>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</si>
  <si>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</si>
  <si>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</si>
  <si>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</si>
  <si>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>Сумма средств, предусмотренная на 2012 год в Решении о местном бюджете, в рублях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</si>
  <si>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</si>
  <si>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</si>
  <si>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</si>
  <si>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</si>
  <si>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</si>
  <si>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</si>
  <si>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</si>
  <si>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</si>
  <si>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</si>
  <si>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</si>
  <si>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</si>
  <si>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00020204000000000151</t>
  </si>
  <si>
    <t xml:space="preserve">      ИНЫЕ МЕЖБЮДЖЕТНЫЕ ТРАНСФЕРТЫ</t>
  </si>
  <si>
    <t>00020204000050000151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</si>
  <si>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</si>
  <si>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</si>
  <si>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</si>
  <si>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</si>
  <si>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</si>
  <si>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</si>
  <si>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</si>
  <si>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</si>
  <si>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</si>
  <si>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</si>
  <si>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</si>
  <si>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</si>
  <si>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</si>
  <si>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</si>
  <si>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</si>
  <si>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</si>
  <si>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</si>
  <si>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</si>
  <si>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Молодежная политика и оздоровление детей</t>
  </si>
  <si>
    <t xml:space="preserve">        Мероприятия по проведению оздоровительной кампании детей</t>
  </si>
  <si>
    <t xml:space="preserve">          Оздоровление детей</t>
  </si>
  <si>
    <t xml:space="preserve">          Программа "Молодежь Камышловского района на 2011 - 2013 годы"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</si>
  <si>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</si>
  <si>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Другие вопросы в области образования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</si>
  <si>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</si>
  <si>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КУЛЬТУРА, КИНЕМАТОГРАФИЯ</t>
  </si>
  <si>
    <t xml:space="preserve">      Культура</t>
  </si>
  <si>
    <t xml:space="preserve">        Дворцы и дома культуры, другие учреждения культуры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</si>
  <si>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</si>
  <si>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</si>
  <si>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</si>
  <si>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</si>
  <si>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</si>
  <si>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</si>
  <si>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</si>
  <si>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</si>
  <si>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</si>
  <si>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</si>
  <si>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</si>
  <si>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</si>
  <si>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Социальные выплаты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</si>
  <si>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</si>
  <si>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</si>
  <si>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Подпрограмма «Обеспечение жильем молодых семей»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</si>
  <si>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</si>
  <si>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</si>
  <si>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  Мероприятия по улучшению жилищных условий граждан, проживающих в сельской местности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</si>
  <si>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</si>
  <si>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</si>
  <si>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</si>
  <si>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</si>
  <si>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</si>
  <si>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</si>
  <si>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</si>
  <si>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</si>
  <si>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</si>
  <si>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</t>
  </si>
  <si>
    <t xml:space="preserve">          Выравнивание бюджетной обеспеченности поселений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</si>
  <si>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</si>
  <si>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</si>
  <si>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</si>
  <si>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 xml:space="preserve">      Прочие межбюджетные трансферты общего характера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</si>
  <si>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</si>
  <si>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</si>
  <si>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</si>
  <si>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</si>
  <si>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</si>
  <si>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</si>
  <si>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</si>
  <si>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</si>
  <si>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</si>
  <si>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</si>
  <si>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</si>
  <si>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</si>
  <si>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>Код целевой статьи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</si>
  <si>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</si>
  <si>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</si>
  <si>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</si>
  <si>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</si>
  <si>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</si>
  <si>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</si>
  <si>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</si>
  <si>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</si>
  <si>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</si>
  <si>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</si>
  <si>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</si>
  <si>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</si>
  <si>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</si>
  <si>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</si>
  <si>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</si>
  <si>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</si>
  <si>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</si>
  <si>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</si>
  <si>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</si>
  <si>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</si>
  <si>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</si>
  <si>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</si>
  <si>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901 01 06 04 00 05 0000 810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</si>
  <si>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</si>
  <si>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</si>
  <si>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</si>
  <si>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</si>
  <si>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</si>
  <si>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</si>
  <si>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</si>
  <si>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Камышловский муниципальный район</t>
  </si>
  <si>
    <t>000</t>
  </si>
  <si>
    <t>0100</t>
  </si>
  <si>
    <t>0000000</t>
  </si>
  <si>
    <t>0102</t>
  </si>
  <si>
    <t>0020000</t>
  </si>
  <si>
    <t>0020300</t>
  </si>
  <si>
    <t>500</t>
  </si>
  <si>
    <t>0103</t>
  </si>
  <si>
    <t>0020400</t>
  </si>
  <si>
    <t>0021100</t>
  </si>
  <si>
    <t>0021200</t>
  </si>
  <si>
    <t>0104</t>
  </si>
  <si>
    <t>0106</t>
  </si>
  <si>
    <t>0022500</t>
  </si>
  <si>
    <t>0107</t>
  </si>
  <si>
    <t>0200000</t>
  </si>
  <si>
    <t>0200002</t>
  </si>
  <si>
    <t>0111</t>
  </si>
  <si>
    <t xml:space="preserve">      Резервные фонды</t>
  </si>
  <si>
    <t>0700000</t>
  </si>
  <si>
    <t>0700500</t>
  </si>
  <si>
    <t>013</t>
  </si>
  <si>
    <t>0113</t>
  </si>
  <si>
    <t>0920000</t>
  </si>
  <si>
    <t>0920313</t>
  </si>
  <si>
    <t>0920314</t>
  </si>
  <si>
    <t>0930000</t>
  </si>
  <si>
    <t>0939900</t>
  </si>
  <si>
    <t>001</t>
  </si>
  <si>
    <t>5250200</t>
  </si>
  <si>
    <t>5250600</t>
  </si>
  <si>
    <t>5250700</t>
  </si>
  <si>
    <t>7950000</t>
  </si>
  <si>
    <t>7958900</t>
  </si>
  <si>
    <t>022</t>
  </si>
  <si>
    <t>0300</t>
  </si>
  <si>
    <t>0302</t>
  </si>
  <si>
    <t>7958500</t>
  </si>
  <si>
    <t>0309</t>
  </si>
  <si>
    <t>2180000</t>
  </si>
  <si>
    <t>2180100</t>
  </si>
  <si>
    <t>0314</t>
  </si>
  <si>
    <t>7959600</t>
  </si>
  <si>
    <t>0400</t>
  </si>
  <si>
    <t>0405</t>
  </si>
  <si>
    <t>7959300</t>
  </si>
  <si>
    <t>0406</t>
  </si>
  <si>
    <t>2800000</t>
  </si>
  <si>
    <t>2800300</t>
  </si>
  <si>
    <t>0408</t>
  </si>
  <si>
    <t>7958200</t>
  </si>
  <si>
    <t>0409</t>
  </si>
  <si>
    <t>0410</t>
  </si>
  <si>
    <t>7958000</t>
  </si>
  <si>
    <t>8150000</t>
  </si>
  <si>
    <t>0412</t>
  </si>
  <si>
    <t>0920315</t>
  </si>
  <si>
    <t>7958100</t>
  </si>
  <si>
    <t>7958300</t>
  </si>
  <si>
    <t>7958400</t>
  </si>
  <si>
    <t>8030000</t>
  </si>
  <si>
    <t>8030207</t>
  </si>
  <si>
    <t>8040000</t>
  </si>
  <si>
    <t>8040600</t>
  </si>
  <si>
    <t>8060000</t>
  </si>
  <si>
    <t>8060099</t>
  </si>
  <si>
    <t>0500</t>
  </si>
  <si>
    <t>0501</t>
  </si>
  <si>
    <t>7957700</t>
  </si>
  <si>
    <t>0502</t>
  </si>
  <si>
    <t>7957800</t>
  </si>
  <si>
    <t>0505</t>
  </si>
  <si>
    <t>7959200</t>
  </si>
  <si>
    <t>0600</t>
  </si>
  <si>
    <t>0605</t>
  </si>
  <si>
    <t>7959000</t>
  </si>
  <si>
    <t>0700</t>
  </si>
  <si>
    <t>0701</t>
  </si>
  <si>
    <t>4200000</t>
  </si>
  <si>
    <t>4209900</t>
  </si>
  <si>
    <t>4209911</t>
  </si>
  <si>
    <t>5260200</t>
  </si>
  <si>
    <t>7957900</t>
  </si>
  <si>
    <t>0702</t>
  </si>
  <si>
    <t>4210000</t>
  </si>
  <si>
    <t>4219900</t>
  </si>
  <si>
    <t>4230000</t>
  </si>
  <si>
    <t>4239900</t>
  </si>
  <si>
    <t>5200000</t>
  </si>
  <si>
    <t>5200900</t>
  </si>
  <si>
    <t>5240200</t>
  </si>
  <si>
    <t>5250110</t>
  </si>
  <si>
    <t>5250120</t>
  </si>
  <si>
    <t>5250130</t>
  </si>
  <si>
    <t>7958700</t>
  </si>
  <si>
    <t>7959500</t>
  </si>
  <si>
    <t>8110000</t>
  </si>
  <si>
    <t>8110010</t>
  </si>
  <si>
    <t>8110020</t>
  </si>
  <si>
    <t>8130000</t>
  </si>
  <si>
    <t>8130106</t>
  </si>
  <si>
    <t>0707</t>
  </si>
  <si>
    <t>4320000</t>
  </si>
  <si>
    <t>4320200</t>
  </si>
  <si>
    <t>7958800</t>
  </si>
  <si>
    <t>7959100</t>
  </si>
  <si>
    <t>0709</t>
  </si>
  <si>
    <t>4520000</t>
  </si>
  <si>
    <t>4529900</t>
  </si>
  <si>
    <t>0800</t>
  </si>
  <si>
    <t>0801</t>
  </si>
  <si>
    <t>4400000</t>
  </si>
  <si>
    <t>4409900</t>
  </si>
  <si>
    <t>4420000</t>
  </si>
  <si>
    <t>4429900</t>
  </si>
  <si>
    <t>8170000</t>
  </si>
  <si>
    <t>8170001</t>
  </si>
  <si>
    <t>0804</t>
  </si>
  <si>
    <t>1000</t>
  </si>
  <si>
    <t>1001</t>
  </si>
  <si>
    <t>4910000</t>
  </si>
  <si>
    <t>4910100</t>
  </si>
  <si>
    <t>005</t>
  </si>
  <si>
    <t>1003</t>
  </si>
  <si>
    <t>5050000</t>
  </si>
  <si>
    <t>5054600</t>
  </si>
  <si>
    <t>5250300</t>
  </si>
  <si>
    <t>004</t>
  </si>
  <si>
    <t>5250500</t>
  </si>
  <si>
    <t>7958600</t>
  </si>
  <si>
    <t>8040500</t>
  </si>
  <si>
    <t>8250000</t>
  </si>
  <si>
    <t>8250101</t>
  </si>
  <si>
    <t>8250102</t>
  </si>
  <si>
    <t>1006</t>
  </si>
  <si>
    <t>1100</t>
  </si>
  <si>
    <t>1102</t>
  </si>
  <si>
    <t>7959400</t>
  </si>
  <si>
    <t>1105</t>
  </si>
  <si>
    <t>4820000</t>
  </si>
  <si>
    <t>4829901</t>
  </si>
  <si>
    <t>1400</t>
  </si>
  <si>
    <t>1401</t>
  </si>
  <si>
    <t>5160000</t>
  </si>
  <si>
    <t>5160100</t>
  </si>
  <si>
    <t>008</t>
  </si>
  <si>
    <t>5250400</t>
  </si>
  <si>
    <t>011</t>
  </si>
  <si>
    <t>1403</t>
  </si>
  <si>
    <t>0010000</t>
  </si>
  <si>
    <t>0013600</t>
  </si>
  <si>
    <t>010</t>
  </si>
  <si>
    <t>0014000</t>
  </si>
  <si>
    <t>5210000</t>
  </si>
  <si>
    <t>5210300</t>
  </si>
  <si>
    <t>5210391</t>
  </si>
  <si>
    <t>8030209</t>
  </si>
  <si>
    <t>8030210</t>
  </si>
  <si>
    <t>8170003</t>
  </si>
  <si>
    <t>8190000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</si>
  <si>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</si>
  <si>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</si>
  <si>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</si>
  <si>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</si>
  <si>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  Выполнение функций органами местного самоуправления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</si>
  <si>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</si>
  <si>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</si>
  <si>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</si>
  <si>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</si>
  <si>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</si>
  <si>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</si>
  <si>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девять месяцев 2012 года</t>
  </si>
  <si>
    <t xml:space="preserve">          Субсидия местным бюджетам на оплату коммунальных услуг муниципальными учреждениями</t>
  </si>
  <si>
    <t>5240500</t>
  </si>
  <si>
    <t xml:space="preserve">            Бюджетные инвестиции</t>
  </si>
  <si>
    <t>003</t>
  </si>
  <si>
    <t>5240400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</si>
  <si>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</si>
  <si>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</si>
  <si>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Подпрограмма "Обеспечение жильем молодых семей"</t>
  </si>
  <si>
    <t>1008820</t>
  </si>
  <si>
    <t>0980101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</si>
  <si>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</si>
  <si>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</si>
  <si>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>5240401</t>
  </si>
  <si>
    <t xml:space="preserve">          Иные межбюджетные трансферты на выплату субсидии из областного бюджета на оплату коммунальных услуг муниципальными учреждениями</t>
  </si>
  <si>
    <t>5240501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</si>
  <si>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</si>
  <si>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</si>
  <si>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>Всего расходов:</t>
  </si>
  <si>
    <t xml:space="preserve">  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</si>
  <si>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</t>
  </si>
  <si>
    <t xml:space="preserve">  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</t>
  </si>
  <si>
    <t xml:space="preserve">          Руководитель контрольно-счетной палаты муниципального образования и его заместители 
</t>
  </si>
  <si>
    <t xml:space="preserve">      Обеспечение проведения выборов и референдумов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</si>
  <si>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</si>
  <si>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</si>
  <si>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</si>
  <si>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</si>
  <si>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</si>
  <si>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Другие общегосударственные вопросы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</si>
  <si>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</si>
  <si>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</si>
  <si>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  Выполнение других обязательств государства в области здравоохранения</t>
  </si>
  <si>
    <t xml:space="preserve">        Учреждения по обеспечению хозяйственного обслуживания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</si>
  <si>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</si>
  <si>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</si>
  <si>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</si>
  <si>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</si>
  <si>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</si>
  <si>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Муниципальные целевые программы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</si>
  <si>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</si>
  <si>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Мероприятия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</si>
  <si>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</si>
  <si>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</si>
  <si>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</si>
  <si>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</si>
  <si>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</si>
  <si>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</si>
  <si>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</si>
  <si>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</si>
  <si>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НАЦИОНАЛЬНАЯ ЭКОНОМИКА</t>
  </si>
  <si>
    <t xml:space="preserve">      Сельское хозяйство и рыболовство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</si>
  <si>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</si>
  <si>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Водные ресурсы</t>
  </si>
  <si>
    <t xml:space="preserve">        Водохозяйственные мероприятия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</si>
  <si>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</si>
  <si>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Транспорт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</si>
  <si>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</si>
  <si>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Дорожное хозяйство, дорожные фонды</t>
  </si>
  <si>
    <t xml:space="preserve">      Связь и информатика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</si>
  <si>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</si>
  <si>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Областная целевая программа «Информационное общество Свердловской области» на 2011-2015 годы</t>
  </si>
  <si>
    <t xml:space="preserve">      Другие вопросы в области национальной экономики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</si>
  <si>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</si>
  <si>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</si>
  <si>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</si>
  <si>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</si>
  <si>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</si>
  <si>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</si>
  <si>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</si>
  <si>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</si>
  <si>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</si>
  <si>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</si>
  <si>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ЖИЛИЩНО-КОММУНАЛЬНОЕ ХОЗЯЙСТВО</t>
  </si>
  <si>
    <t xml:space="preserve">      Жилищное хозяйство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</si>
  <si>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</si>
  <si>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Коммунальное хозяйство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</si>
  <si>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</si>
  <si>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</si>
  <si>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Другие вопросы в области жилищно-коммунального хозяйства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</si>
  <si>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</si>
  <si>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</si>
  <si>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</si>
  <si>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</si>
  <si>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ОБРАЗОВАНИЕ</t>
  </si>
  <si>
    <t xml:space="preserve">      Дошкольное образование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</si>
  <si>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</si>
  <si>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</si>
  <si>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</si>
  <si>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</si>
  <si>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Общее образование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</si>
  <si>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</si>
  <si>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</si>
  <si>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</si>
  <si>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</si>
  <si>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</si>
  <si>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</si>
  <si>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</si>
  <si>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</si>
  <si>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</si>
  <si>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</si>
  <si>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</si>
  <si>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</si>
  <si>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</si>
  <si>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</si>
  <si>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</si>
  <si>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</si>
  <si>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</si>
  <si>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</si>
  <si>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</si>
  <si>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</si>
  <si>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</si>
  <si>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</si>
  <si>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</si>
  <si>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</si>
  <si>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</si>
  <si>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</si>
  <si>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</si>
  <si>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</si>
  <si>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18210907050051000110</t>
  </si>
  <si>
    <t xml:space="preserve">    ЗАДОЛЖЕННОСТЬ ПО ОТМЕННЫМ НАЛОГАМ,СБОРАМ И ИНЫМ ОБЯЗАТЕЛЬНЫМ ПЛАТЕЖАМ</t>
  </si>
  <si>
    <t>90111100000000000000</t>
  </si>
  <si>
    <t>к постановлению главы</t>
  </si>
  <si>
    <t>Сумма средств предусмотренная на 2012 год в решении о местном бюджете, в  рублях</t>
  </si>
  <si>
    <t>Исполнено в рублях</t>
  </si>
  <si>
    <t>00011300000000000000</t>
  </si>
  <si>
    <t>00011301995050000130</t>
  </si>
  <si>
    <t>90611301995050004130</t>
  </si>
  <si>
    <t>17711690050050000140</t>
  </si>
  <si>
    <t>90611701050050000180</t>
  </si>
  <si>
    <t>90120202009050000151</t>
  </si>
  <si>
    <t xml:space="preserve">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</si>
  <si>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(ОБ), в том числе:</t>
  </si>
  <si>
    <t xml:space="preserve">      Субсидии на проведение мероприятий по улучшению жилищных условий граждан, проживающих в сельской местности </t>
  </si>
  <si>
    <t xml:space="preserve">      Субсидии на проведение мероприятий по обеспечению жильем молодых семей и молодых специалистов, проживающих и работающих в сельской местности 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</si>
  <si>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(ФБ), в том числе:</t>
  </si>
  <si>
    <t xml:space="preserve">Субсидии на проведение мероприятий по улучшению жилищных условий граждан, проживающих в сельской местности, в рамках федеральной целевой программы "Социальное развитие села до 2013 года" </t>
  </si>
  <si>
    <t xml:space="preserve"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2013 года" 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</si>
  <si>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</si>
  <si>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</si>
  <si>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</si>
  <si>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</si>
  <si>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</si>
  <si>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</si>
  <si>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>00020204014050000151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</si>
  <si>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</si>
  <si>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90120204014050000151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</si>
  <si>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</si>
  <si>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</si>
  <si>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90120204999050000151</t>
  </si>
  <si>
    <t>90621905000050000151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</si>
  <si>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</si>
  <si>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</si>
  <si>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</si>
  <si>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</si>
  <si>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 xml:space="preserve">     Доходы от сдачи в аренду объектов нежилого фонда муниципальных районов, находящегося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</si>
  <si>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реализаци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</si>
  <si>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18210102010011000110</t>
  </si>
  <si>
    <t>18210102010012000110</t>
  </si>
  <si>
    <t>18210102010013000110</t>
  </si>
  <si>
    <t>18210102010014000110</t>
  </si>
  <si>
    <t>18210102020011000110</t>
  </si>
  <si>
    <t>18210102020012000110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</si>
  <si>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</si>
  <si>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</si>
  <si>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(налог)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</si>
  <si>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</si>
  <si>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</si>
  <si>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</si>
  <si>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</si>
  <si>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18210102040011000110</t>
  </si>
  <si>
    <t>18210102070011000110</t>
  </si>
  <si>
    <t xml:space="preserve">   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на основании патента</t>
  </si>
  <si>
    <t xml:space="preserve">      Единый налог на вмененный доход для отдельных видов деятельности (налог)</t>
  </si>
  <si>
    <t>18210502010022000110</t>
  </si>
  <si>
    <t xml:space="preserve">      Единый налог на вмененный доход для отдельных видов деятельности (пени)</t>
  </si>
  <si>
    <t>18210502010023000110</t>
  </si>
  <si>
    <t xml:space="preserve">      Единый налог на вмененный доход для отдельных видов деятельности 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</si>
  <si>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 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</si>
  <si>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</si>
  <si>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 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</si>
  <si>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</si>
  <si>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 (штрафы)</t>
  </si>
  <si>
    <t xml:space="preserve">      Единый сельскохозяйственный налог (налог)</t>
  </si>
  <si>
    <t>18210503010012000110</t>
  </si>
  <si>
    <t xml:space="preserve">      Единый сельскохозяйственный налог (пени)</t>
  </si>
  <si>
    <t xml:space="preserve">      Единый сельскохозяйственный налог (за налоговые периоды, истекшие до 1 января 2011 года) (налог)</t>
  </si>
  <si>
    <t>18210503020012000110</t>
  </si>
  <si>
    <t xml:space="preserve">      Единый сельскохозяйственный налог (за налоговые периоды, истекшие до 1 января 2011 года) (пени)</t>
  </si>
  <si>
    <t>18210503020013000110</t>
  </si>
  <si>
    <t xml:space="preserve">      Единый сельскохозяйственный налог (за налоговые периоды, истекшие до 1 января 2011 года) (штрафы)</t>
  </si>
  <si>
    <t>90611302995050001130</t>
  </si>
  <si>
    <t>Прочие доходы от компенсации затрат бюджетов МР (в части возврата дебиторской задолженности прошлых лет)</t>
  </si>
  <si>
    <t xml:space="preserve">     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заработной плате в СО</t>
  </si>
  <si>
    <t xml:space="preserve">     Субсидии на оплату коммунальных услуг муниципальными учреждениями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</si>
  <si>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</si>
  <si>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</si>
  <si>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Федерации(налог)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</si>
  <si>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</si>
  <si>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</si>
  <si>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Федерации(прочие)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</si>
  <si>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Федерации(налог)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</si>
  <si>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</si>
  <si>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(штрафы)</t>
  </si>
  <si>
    <t xml:space="preserve">Отчет об исполнении бюджета мунципального образования Камышловский муниципальный район за девять месяцев 2012 года по кодам классификации доходов бюджетов РФ </t>
  </si>
  <si>
    <t>Отчет об исполнении расходов бюджета муниципального образования Камышловский муниципальный район за девять месяцев 2012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</si>
  <si>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Исполненено за девять месяцев 2012 года, в рублях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</si>
  <si>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</si>
  <si>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</si>
  <si>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</si>
  <si>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</si>
  <si>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Прочие межбюджетные трансферты, передаваемые бюджетам муниципальных районов (на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2011 году увеличились по сравнению с объемом поступлений этих налогов в 2010 году)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</si>
  <si>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</si>
  <si>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</si>
  <si>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</si>
  <si>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</si>
  <si>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</si>
  <si>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</si>
  <si>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</si>
  <si>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</si>
  <si>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90111109045050003120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</si>
  <si>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</si>
  <si>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</si>
  <si>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</si>
  <si>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</si>
  <si>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</si>
  <si>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</si>
  <si>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</si>
  <si>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</si>
  <si>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</si>
  <si>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</si>
  <si>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</si>
  <si>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</si>
  <si>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</si>
  <si>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</si>
  <si>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</si>
  <si>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</si>
  <si>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ДОХОДЫ ОТ ОКАЗАНИЯ ПЛАТНЫХ УСЛУГ И КОМПЕНСАЦИИ ЗАТРАТ ГОСУДАРСТВА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</si>
  <si>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</si>
  <si>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</si>
  <si>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</si>
  <si>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</si>
  <si>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</si>
  <si>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</si>
  <si>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</si>
  <si>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</si>
  <si>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</si>
  <si>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</si>
  <si>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</si>
  <si>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САНКЦИИ,ВОЗМЕЩЕНИЕ УЩЕРБА</t>
  </si>
  <si>
    <t>04511690050050000140</t>
  </si>
  <si>
    <t>в процентах к сумме средств, отраженных в графе 6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</si>
  <si>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</si>
  <si>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</si>
  <si>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</si>
  <si>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</si>
  <si>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</si>
  <si>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</si>
  <si>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</si>
  <si>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</si>
  <si>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</si>
  <si>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</si>
  <si>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</si>
  <si>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</si>
  <si>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</si>
  <si>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</si>
  <si>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</si>
  <si>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</si>
  <si>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</si>
  <si>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</si>
  <si>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</si>
  <si>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</si>
  <si>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>90120202085050000151</t>
  </si>
  <si>
    <t xml:space="preserve"> 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</si>
  <si>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</si>
  <si>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</si>
  <si>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</si>
  <si>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</si>
  <si>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</si>
  <si>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</si>
  <si>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</si>
  <si>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</si>
  <si>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>от 22.10.2012г. № 940</t>
  </si>
  <si>
    <t>от  22.10.2012г. № 940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</si>
</sst>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29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181" fontId="5" fillId="0" borderId="0" xfId="0" applyNumberFormat="1" applyFont="1" applyFill="1" applyAlignment="1">
      <alignment/>
    </xf>
    <xf numFmtId="0" fontId="1" fillId="24" borderId="10" xfId="55" applyFont="1" applyFill="1" applyBorder="1" applyAlignment="1">
      <alignment vertical="top" wrapText="1"/>
      <protection/>
    </xf>
    <xf numFmtId="49" fontId="1" fillId="24" borderId="10" xfId="55" applyNumberFormat="1" applyFont="1" applyFill="1" applyBorder="1" applyAlignment="1">
      <alignment horizontal="center" vertical="top" shrinkToFit="1"/>
      <protection/>
    </xf>
    <xf numFmtId="4" fontId="1" fillId="6" borderId="10" xfId="55" applyNumberFormat="1" applyFont="1" applyFill="1" applyBorder="1" applyAlignment="1">
      <alignment horizontal="right" vertical="top" shrinkToFit="1"/>
      <protection/>
    </xf>
    <xf numFmtId="0" fontId="26" fillId="0" borderId="0" xfId="0" applyFont="1" applyFill="1" applyAlignment="1">
      <alignment/>
    </xf>
    <xf numFmtId="4" fontId="7" fillId="22" borderId="12" xfId="55" applyNumberFormat="1" applyFont="1" applyFill="1" applyBorder="1" applyAlignment="1">
      <alignment horizontal="right" vertical="top" shrinkToFit="1"/>
      <protection/>
    </xf>
    <xf numFmtId="0" fontId="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7" fillId="24" borderId="10" xfId="55" applyFont="1" applyFill="1" applyBorder="1" applyAlignment="1">
      <alignment vertical="top" wrapText="1"/>
      <protection/>
    </xf>
    <xf numFmtId="49" fontId="7" fillId="24" borderId="10" xfId="55" applyNumberFormat="1" applyFont="1" applyFill="1" applyBorder="1" applyAlignment="1">
      <alignment horizontal="center" vertical="top" shrinkToFit="1"/>
      <protection/>
    </xf>
    <xf numFmtId="4" fontId="7" fillId="6" borderId="10" xfId="55" applyNumberFormat="1" applyFont="1" applyFill="1" applyBorder="1" applyAlignment="1">
      <alignment horizontal="right" vertical="top" shrinkToFit="1"/>
      <protection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7" fillId="24" borderId="0" xfId="55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1" fillId="0" borderId="0" xfId="53">
      <alignment/>
      <protection/>
    </xf>
    <xf numFmtId="0" fontId="5" fillId="0" borderId="0" xfId="53" applyFont="1" applyFill="1" applyAlignment="1">
      <alignment wrapText="1"/>
      <protection/>
    </xf>
    <xf numFmtId="0" fontId="6" fillId="0" borderId="10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top" shrinkToFit="1"/>
      <protection/>
    </xf>
    <xf numFmtId="4" fontId="7" fillId="0" borderId="10" xfId="53" applyNumberFormat="1" applyFont="1" applyFill="1" applyBorder="1" applyAlignment="1">
      <alignment horizontal="right" vertical="top" shrinkToFit="1"/>
      <protection/>
    </xf>
    <xf numFmtId="10" fontId="7" fillId="0" borderId="10" xfId="53" applyNumberFormat="1" applyFont="1" applyFill="1" applyBorder="1" applyAlignment="1">
      <alignment horizontal="right" vertical="top" shrinkToFit="1"/>
      <protection/>
    </xf>
    <xf numFmtId="49" fontId="1" fillId="0" borderId="10" xfId="53" applyNumberFormat="1" applyFill="1" applyBorder="1" applyAlignment="1">
      <alignment horizontal="center" vertical="top" shrinkToFit="1"/>
      <protection/>
    </xf>
    <xf numFmtId="4" fontId="1" fillId="0" borderId="10" xfId="53" applyNumberFormat="1" applyFont="1" applyFill="1" applyBorder="1" applyAlignment="1">
      <alignment horizontal="right" vertical="top" shrinkToFit="1"/>
      <protection/>
    </xf>
    <xf numFmtId="49" fontId="1" fillId="0" borderId="10" xfId="53" applyNumberFormat="1" applyFont="1" applyFill="1" applyBorder="1" applyAlignment="1">
      <alignment horizontal="center" vertical="top" shrinkToFit="1"/>
      <protection/>
    </xf>
    <xf numFmtId="10" fontId="1" fillId="0" borderId="10" xfId="53" applyNumberFormat="1" applyFont="1" applyFill="1" applyBorder="1" applyAlignment="1">
      <alignment horizontal="right" vertical="top" shrinkToFit="1"/>
      <protection/>
    </xf>
    <xf numFmtId="49" fontId="25" fillId="0" borderId="10" xfId="53" applyNumberFormat="1" applyFont="1" applyFill="1" applyBorder="1" applyAlignment="1">
      <alignment horizontal="center" vertical="top" shrinkToFit="1"/>
      <protection/>
    </xf>
    <xf numFmtId="4" fontId="25" fillId="0" borderId="10" xfId="53" applyNumberFormat="1" applyFont="1" applyFill="1" applyBorder="1" applyAlignment="1">
      <alignment horizontal="right" vertical="top" shrinkToFit="1"/>
      <protection/>
    </xf>
    <xf numFmtId="49" fontId="0" fillId="0" borderId="10" xfId="53" applyNumberFormat="1" applyFont="1" applyFill="1" applyBorder="1" applyAlignment="1">
      <alignment horizontal="center" vertical="top" shrinkToFit="1"/>
      <protection/>
    </xf>
    <xf numFmtId="4" fontId="0" fillId="0" borderId="10" xfId="53" applyNumberFormat="1" applyFont="1" applyFill="1" applyBorder="1" applyAlignment="1">
      <alignment horizontal="right" vertical="top" shrinkToFit="1"/>
      <protection/>
    </xf>
    <xf numFmtId="4" fontId="0" fillId="0" borderId="10" xfId="53" applyNumberFormat="1" applyFont="1" applyFill="1" applyBorder="1" applyAlignment="1">
      <alignment vertical="justify"/>
      <protection/>
    </xf>
    <xf numFmtId="4" fontId="25" fillId="0" borderId="10" xfId="53" applyNumberFormat="1" applyFont="1" applyFill="1" applyBorder="1" applyAlignment="1">
      <alignment vertical="justify"/>
      <protection/>
    </xf>
    <xf numFmtId="4" fontId="7" fillId="25" borderId="10" xfId="53" applyNumberFormat="1" applyFont="1" applyFill="1" applyBorder="1" applyAlignment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0" xfId="54" applyFont="1" applyFill="1" applyAlignment="1">
      <alignment horizontal="center" wrapText="1"/>
      <protection/>
    </xf>
    <xf numFmtId="0" fontId="28" fillId="0" borderId="0" xfId="54" applyFont="1" applyAlignment="1">
      <alignment horizontal="center" wrapText="1"/>
      <protection/>
    </xf>
    <xf numFmtId="49" fontId="7" fillId="24" borderId="16" xfId="53" applyNumberFormat="1" applyFont="1" applyFill="1" applyBorder="1" applyAlignment="1">
      <alignment horizontal="left" vertical="top" shrinkToFit="1"/>
      <protection/>
    </xf>
    <xf numFmtId="49" fontId="7" fillId="24" borderId="13" xfId="53" applyNumberFormat="1" applyFont="1" applyFill="1" applyBorder="1" applyAlignment="1">
      <alignment horizontal="left" vertical="top" shrinkToFit="1"/>
      <protection/>
    </xf>
    <xf numFmtId="0" fontId="6" fillId="0" borderId="0" xfId="53" applyFont="1" applyFill="1" applyAlignment="1">
      <alignment horizont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" fillId="0" borderId="14" xfId="53" applyFill="1" applyBorder="1" applyAlignment="1">
      <alignment horizontal="center" vertical="center" wrapText="1"/>
      <protection/>
    </xf>
    <xf numFmtId="0" fontId="1" fillId="0" borderId="11" xfId="53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7" fillId="24" borderId="12" xfId="55" applyFont="1" applyFill="1" applyBorder="1" applyAlignment="1">
      <alignment horizontal="right"/>
      <protection/>
    </xf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53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_1" xfId="53"/>
    <cellStyle name="Обычный_Приложение ¦1" xfId="54"/>
    <cellStyle name="Обычный_приложение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tabSelected="1" zoomScalePageLayoutView="0" workbookViewId="0" topLeftCell="A80">
      <selection activeCell="A1" sqref="A1:E24"/>
    </sheetView>
  </sheetViews>
  <sheetFormatPr defaultColWidth="9.140625" defaultRowHeight="12.75"/>
  <cols>
    <col min="1" max="1" width="6.140625" style="1" customWidth="1"/>
    <col min="2" max="2" width="35.421875" style="2" customWidth="1"/>
    <col min="3" max="3" width="31.00390625" style="2" customWidth="1"/>
    <col min="4" max="4" width="14.42187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11"/>
      <c r="B1" s="12"/>
      <c r="C1" s="12"/>
      <c r="D1" s="12"/>
      <c r="E1" s="13" t="s">
        <v>143</v>
      </c>
    </row>
    <row r="2" spans="1:5" ht="12.75">
      <c r="A2" s="11"/>
      <c r="B2" s="12"/>
      <c r="C2" s="12"/>
      <c r="D2" s="12"/>
      <c r="E2" s="13" t="s">
        <v>452</v>
      </c>
    </row>
    <row r="3" spans="1:5" ht="12.75">
      <c r="A3" s="11"/>
      <c r="B3" s="12"/>
      <c r="C3" s="12"/>
      <c r="D3" s="12"/>
      <c r="E3" s="13" t="s">
        <v>128</v>
      </c>
    </row>
    <row r="4" spans="1:5" ht="12.75">
      <c r="A4" s="11"/>
      <c r="B4" s="12"/>
      <c r="C4" s="12"/>
      <c r="D4" s="12"/>
      <c r="E4" s="13" t="s">
        <v>158</v>
      </c>
    </row>
    <row r="5" spans="1:5" ht="12.75">
      <c r="A5" s="11"/>
      <c r="B5" s="12"/>
      <c r="C5" s="12"/>
      <c r="D5" s="90" t="s">
        <v>612</v>
      </c>
      <c r="E5" s="91"/>
    </row>
    <row r="6" spans="1:5" ht="12.75">
      <c r="A6" s="11"/>
      <c r="B6" s="12"/>
      <c r="C6" s="12"/>
      <c r="D6" s="12"/>
      <c r="E6" s="12"/>
    </row>
    <row r="7" spans="1:5" ht="3.75" customHeight="1">
      <c r="A7" s="11"/>
      <c r="B7" s="12"/>
      <c r="C7" s="12"/>
      <c r="D7" s="12"/>
      <c r="E7" s="12"/>
    </row>
    <row r="8" spans="1:5" ht="12.75" hidden="1">
      <c r="A8" s="11"/>
      <c r="B8" s="12"/>
      <c r="C8" s="12"/>
      <c r="D8" s="12"/>
      <c r="E8" s="12"/>
    </row>
    <row r="9" spans="1:5" ht="43.5" customHeight="1">
      <c r="A9" s="66" t="s">
        <v>535</v>
      </c>
      <c r="B9" s="67"/>
      <c r="C9" s="67"/>
      <c r="D9" s="67"/>
      <c r="E9" s="67"/>
    </row>
    <row r="10" spans="1:5" ht="12.75">
      <c r="A10" s="14"/>
      <c r="B10" s="15"/>
      <c r="C10" s="14"/>
      <c r="D10" s="14"/>
      <c r="E10" s="12"/>
    </row>
    <row r="11" spans="1:5" ht="11.25" customHeight="1">
      <c r="A11" s="71" t="s">
        <v>129</v>
      </c>
      <c r="B11" s="71" t="s">
        <v>144</v>
      </c>
      <c r="C11" s="71" t="s">
        <v>145</v>
      </c>
      <c r="D11" s="71" t="s">
        <v>38</v>
      </c>
      <c r="E11" s="68" t="s">
        <v>536</v>
      </c>
    </row>
    <row r="12" spans="1:5" ht="11.25" customHeight="1">
      <c r="A12" s="71"/>
      <c r="B12" s="71"/>
      <c r="C12" s="71"/>
      <c r="D12" s="71"/>
      <c r="E12" s="69"/>
    </row>
    <row r="13" spans="1:5" ht="68.25" customHeight="1">
      <c r="A13" s="71"/>
      <c r="B13" s="71"/>
      <c r="C13" s="71"/>
      <c r="D13" s="71"/>
      <c r="E13" s="70"/>
    </row>
    <row r="14" spans="1: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</row>
    <row r="15" spans="1:7" ht="26.25">
      <c r="A15" s="17">
        <v>1</v>
      </c>
      <c r="B15" s="18" t="s">
        <v>138</v>
      </c>
      <c r="C15" s="16"/>
      <c r="D15" s="19">
        <f>D17</f>
        <v>20128811.690000057</v>
      </c>
      <c r="E15" s="19">
        <f>E17</f>
        <v>-94400423.94</v>
      </c>
      <c r="G15" s="8"/>
    </row>
    <row r="16" spans="1:5" ht="12.75">
      <c r="A16" s="16">
        <f>1+A15</f>
        <v>2</v>
      </c>
      <c r="B16" s="20" t="s">
        <v>136</v>
      </c>
      <c r="C16" s="16"/>
      <c r="D16" s="16"/>
      <c r="E16" s="16"/>
    </row>
    <row r="17" spans="1:5" ht="26.25">
      <c r="A17" s="16">
        <f aca="true" t="shared" si="0" ref="A17:A24">1+A16</f>
        <v>3</v>
      </c>
      <c r="B17" s="20" t="s">
        <v>137</v>
      </c>
      <c r="C17" s="16"/>
      <c r="D17" s="21">
        <f>D18</f>
        <v>20128811.690000057</v>
      </c>
      <c r="E17" s="21">
        <f>E18</f>
        <v>-94400423.94</v>
      </c>
    </row>
    <row r="18" spans="1:5" ht="26.25">
      <c r="A18" s="16">
        <f t="shared" si="0"/>
        <v>4</v>
      </c>
      <c r="B18" s="20" t="s">
        <v>140</v>
      </c>
      <c r="C18" s="22" t="s">
        <v>139</v>
      </c>
      <c r="D18" s="21">
        <f>D22+D21</f>
        <v>20128811.690000057</v>
      </c>
      <c r="E18" s="21">
        <f>E22+E21-E23</f>
        <v>-94400423.94</v>
      </c>
    </row>
    <row r="19" spans="1:5" ht="54" customHeight="1">
      <c r="A19" s="16"/>
      <c r="B19" s="20" t="s">
        <v>156</v>
      </c>
      <c r="C19" s="22" t="s">
        <v>155</v>
      </c>
      <c r="D19" s="21">
        <v>0</v>
      </c>
      <c r="E19" s="21">
        <v>0</v>
      </c>
    </row>
    <row r="20" spans="1:5" ht="65.25" customHeight="1">
      <c r="A20" s="16"/>
      <c r="B20" s="20" t="s">
        <v>157</v>
      </c>
      <c r="C20" s="22" t="s">
        <v>154</v>
      </c>
      <c r="D20" s="21">
        <v>0</v>
      </c>
      <c r="E20" s="21">
        <v>0</v>
      </c>
    </row>
    <row r="21" spans="1:7" ht="27.75" customHeight="1">
      <c r="A21" s="16">
        <f>1+A18</f>
        <v>5</v>
      </c>
      <c r="B21" s="20" t="s">
        <v>146</v>
      </c>
      <c r="C21" s="22" t="s">
        <v>147</v>
      </c>
      <c r="D21" s="23">
        <v>-689680899.31</v>
      </c>
      <c r="E21" s="23">
        <v>-534900437.1</v>
      </c>
      <c r="F21" s="8"/>
      <c r="G21" s="8"/>
    </row>
    <row r="22" spans="1:7" ht="29.25" customHeight="1">
      <c r="A22" s="16">
        <f t="shared" si="0"/>
        <v>6</v>
      </c>
      <c r="B22" s="20" t="s">
        <v>148</v>
      </c>
      <c r="C22" s="22" t="s">
        <v>149</v>
      </c>
      <c r="D22" s="23">
        <v>709809711</v>
      </c>
      <c r="E22" s="23">
        <v>440500013.16</v>
      </c>
      <c r="F22" s="8"/>
      <c r="G22" s="8"/>
    </row>
    <row r="23" spans="1:7" ht="105" customHeight="1">
      <c r="A23" s="16">
        <f t="shared" si="0"/>
        <v>7</v>
      </c>
      <c r="B23" s="20" t="s">
        <v>135</v>
      </c>
      <c r="C23" s="22" t="s">
        <v>150</v>
      </c>
      <c r="D23" s="23">
        <v>0</v>
      </c>
      <c r="E23" s="23">
        <v>0</v>
      </c>
      <c r="G23" s="8"/>
    </row>
    <row r="24" spans="1:6" ht="54" customHeight="1">
      <c r="A24" s="16">
        <f t="shared" si="0"/>
        <v>8</v>
      </c>
      <c r="B24" s="20" t="s">
        <v>151</v>
      </c>
      <c r="C24" s="22" t="s">
        <v>152</v>
      </c>
      <c r="D24" s="24">
        <v>0</v>
      </c>
      <c r="E24" s="24">
        <v>0</v>
      </c>
      <c r="F24" s="8"/>
    </row>
    <row r="25" spans="1:6" ht="12.75">
      <c r="A25" s="14"/>
      <c r="B25" s="15"/>
      <c r="C25" s="14"/>
      <c r="D25" s="14"/>
      <c r="E25" s="12"/>
      <c r="F25" s="8"/>
    </row>
    <row r="26" spans="1:5" ht="12.75">
      <c r="A26" s="14"/>
      <c r="B26" s="15"/>
      <c r="C26" s="14"/>
      <c r="D26" s="14"/>
      <c r="E26" s="12"/>
    </row>
    <row r="27" spans="1:4" ht="9.75">
      <c r="A27" s="9"/>
      <c r="B27" s="10"/>
      <c r="C27" s="9"/>
      <c r="D27" s="9"/>
    </row>
    <row r="28" spans="1:4" ht="9.75">
      <c r="A28" s="9"/>
      <c r="B28" s="10"/>
      <c r="C28" s="9"/>
      <c r="D28" s="9"/>
    </row>
    <row r="29" spans="1:4" ht="9.75">
      <c r="A29" s="9"/>
      <c r="B29" s="10"/>
      <c r="C29" s="9"/>
      <c r="D29" s="9"/>
    </row>
    <row r="30" spans="1:4" ht="9.75">
      <c r="A30" s="9"/>
      <c r="B30" s="10"/>
      <c r="C30" s="9"/>
      <c r="D30" s="9"/>
    </row>
    <row r="31" spans="1:4" ht="9.75">
      <c r="A31" s="9"/>
      <c r="B31" s="10"/>
      <c r="C31" s="9"/>
      <c r="D31" s="9"/>
    </row>
    <row r="32" spans="1:4" ht="9.75">
      <c r="A32" s="9"/>
      <c r="B32" s="10"/>
      <c r="C32" s="9"/>
      <c r="D32" s="9"/>
    </row>
    <row r="33" spans="1:4" ht="9.75">
      <c r="A33" s="9"/>
      <c r="B33" s="10"/>
      <c r="C33" s="9"/>
      <c r="D33" s="9"/>
    </row>
    <row r="34" spans="1:4" ht="9.75">
      <c r="A34" s="9"/>
      <c r="B34" s="10"/>
      <c r="C34" s="9"/>
      <c r="D34" s="9"/>
    </row>
    <row r="35" spans="1:4" ht="9.75">
      <c r="A35" s="9"/>
      <c r="B35" s="10"/>
      <c r="C35" s="9"/>
      <c r="D35" s="9"/>
    </row>
    <row r="36" spans="1:4" ht="9.75">
      <c r="A36" s="9"/>
      <c r="B36" s="10"/>
      <c r="C36" s="9"/>
      <c r="D36" s="9"/>
    </row>
  </sheetData>
  <sheetProtection/>
  <mergeCells count="7">
    <mergeCell ref="D5:E5"/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27">
      <selection activeCell="A1" sqref="A1:F132"/>
    </sheetView>
  </sheetViews>
  <sheetFormatPr defaultColWidth="15.28125" defaultRowHeight="34.5" customHeight="1"/>
  <cols>
    <col min="1" max="1" width="6.421875" style="49" customWidth="1"/>
    <col min="2" max="2" width="15.8515625" style="49" customWidth="1"/>
    <col min="3" max="3" width="50.7109375" style="49" customWidth="1"/>
    <col min="4" max="4" width="14.00390625" style="49" customWidth="1"/>
    <col min="5" max="5" width="14.140625" style="49" customWidth="1"/>
    <col min="6" max="6" width="13.57421875" style="49" customWidth="1"/>
    <col min="7" max="16384" width="15.28125" style="49" customWidth="1"/>
  </cols>
  <sheetData>
    <row r="1" spans="1:6" ht="12.75" customHeight="1">
      <c r="A1" s="47"/>
      <c r="B1" s="48"/>
      <c r="C1" s="48"/>
      <c r="D1" s="48"/>
      <c r="E1" s="48"/>
      <c r="F1" s="48" t="s">
        <v>427</v>
      </c>
    </row>
    <row r="2" spans="1:6" ht="12.75" customHeight="1">
      <c r="A2" s="47"/>
      <c r="B2" s="48"/>
      <c r="C2" s="48"/>
      <c r="D2" s="48"/>
      <c r="E2" s="48"/>
      <c r="F2" s="48" t="s">
        <v>452</v>
      </c>
    </row>
    <row r="3" spans="1:6" ht="12.75" customHeight="1">
      <c r="A3" s="47"/>
      <c r="B3" s="48"/>
      <c r="C3" s="48"/>
      <c r="D3" s="48"/>
      <c r="E3" s="48"/>
      <c r="F3" s="48" t="s">
        <v>158</v>
      </c>
    </row>
    <row r="4" spans="1:6" ht="12.75" customHeight="1">
      <c r="A4" s="47"/>
      <c r="B4" s="48"/>
      <c r="C4" s="48"/>
      <c r="D4" s="48"/>
      <c r="E4" s="88" t="s">
        <v>612</v>
      </c>
      <c r="F4" s="89"/>
    </row>
    <row r="5" spans="1:6" ht="12.75" customHeight="1">
      <c r="A5" s="47"/>
      <c r="B5" s="48"/>
      <c r="C5" s="48"/>
      <c r="D5" s="48"/>
      <c r="E5" s="48"/>
      <c r="F5" s="48"/>
    </row>
    <row r="6" spans="1:6" ht="39.75" customHeight="1">
      <c r="A6" s="72" t="s">
        <v>534</v>
      </c>
      <c r="B6" s="73"/>
      <c r="C6" s="73"/>
      <c r="D6" s="73"/>
      <c r="E6" s="73"/>
      <c r="F6" s="73"/>
    </row>
    <row r="7" spans="1:6" ht="5.25" customHeight="1">
      <c r="A7" s="47"/>
      <c r="B7" s="76"/>
      <c r="C7" s="76"/>
      <c r="D7" s="76"/>
      <c r="E7" s="76"/>
      <c r="F7" s="76"/>
    </row>
    <row r="8" spans="1:5" ht="13.5" customHeight="1" hidden="1">
      <c r="A8" s="47"/>
      <c r="B8" s="50"/>
      <c r="C8" s="50"/>
      <c r="D8" s="50"/>
      <c r="E8" s="50"/>
    </row>
    <row r="9" spans="1:6" ht="34.5" customHeight="1">
      <c r="A9" s="77" t="s">
        <v>129</v>
      </c>
      <c r="B9" s="79" t="s">
        <v>428</v>
      </c>
      <c r="C9" s="81" t="s">
        <v>429</v>
      </c>
      <c r="D9" s="79" t="s">
        <v>453</v>
      </c>
      <c r="E9" s="79" t="s">
        <v>454</v>
      </c>
      <c r="F9" s="79" t="s">
        <v>430</v>
      </c>
    </row>
    <row r="10" spans="1:6" ht="58.5" customHeight="1">
      <c r="A10" s="78"/>
      <c r="B10" s="80"/>
      <c r="C10" s="80"/>
      <c r="D10" s="80"/>
      <c r="E10" s="80"/>
      <c r="F10" s="80"/>
    </row>
    <row r="11" spans="1:6" ht="12.75">
      <c r="A11" s="51">
        <v>1</v>
      </c>
      <c r="B11" s="52" t="s">
        <v>431</v>
      </c>
      <c r="C11" s="36" t="s">
        <v>432</v>
      </c>
      <c r="D11" s="53">
        <f>D12+D25+D39+D41+D42+D52+D58+D64+D67+D70</f>
        <v>149759204.09</v>
      </c>
      <c r="E11" s="53">
        <f>E12+E25+E39+E41+E42+E52+E58+E64+E67+E70</f>
        <v>135932464.21000004</v>
      </c>
      <c r="F11" s="54">
        <f aca="true" t="shared" si="0" ref="F11:F23">E11/D11</f>
        <v>0.9076735218778902</v>
      </c>
    </row>
    <row r="12" spans="1:6" ht="12.75">
      <c r="A12" s="51">
        <f>A11+1</f>
        <v>2</v>
      </c>
      <c r="B12" s="52" t="s">
        <v>433</v>
      </c>
      <c r="C12" s="36" t="s">
        <v>434</v>
      </c>
      <c r="D12" s="53">
        <f>D13+D14+D15+D16+D17+D18+D19+D20+D21+D22+D23+D24</f>
        <v>134509537.09</v>
      </c>
      <c r="E12" s="53">
        <f>E13+E14+E15+E16+E17+E18+E19+E20+E21+E22+E23+E24</f>
        <v>123694392.51</v>
      </c>
      <c r="F12" s="54">
        <f t="shared" si="0"/>
        <v>0.9195957044089476</v>
      </c>
    </row>
    <row r="13" spans="1:6" ht="77.25" customHeight="1">
      <c r="A13" s="51">
        <v>3</v>
      </c>
      <c r="B13" s="55" t="s">
        <v>487</v>
      </c>
      <c r="C13" s="37" t="s">
        <v>527</v>
      </c>
      <c r="D13" s="56">
        <v>133462642.09</v>
      </c>
      <c r="E13" s="56">
        <v>122505419.1</v>
      </c>
      <c r="F13" s="54">
        <f t="shared" si="0"/>
        <v>0.917900449006464</v>
      </c>
    </row>
    <row r="14" spans="1:6" ht="77.25" customHeight="1">
      <c r="A14" s="51">
        <f>A13+1</f>
        <v>4</v>
      </c>
      <c r="B14" s="55" t="s">
        <v>488</v>
      </c>
      <c r="C14" s="37" t="s">
        <v>528</v>
      </c>
      <c r="D14" s="56">
        <v>191000</v>
      </c>
      <c r="E14" s="56">
        <v>252007.03</v>
      </c>
      <c r="F14" s="54">
        <f t="shared" si="0"/>
        <v>1.3194085340314137</v>
      </c>
    </row>
    <row r="15" spans="1:6" ht="77.25" customHeight="1">
      <c r="A15" s="51">
        <v>5</v>
      </c>
      <c r="B15" s="55" t="s">
        <v>489</v>
      </c>
      <c r="C15" s="37" t="s">
        <v>529</v>
      </c>
      <c r="D15" s="56">
        <v>370000</v>
      </c>
      <c r="E15" s="56">
        <v>513042.18</v>
      </c>
      <c r="F15" s="54">
        <f t="shared" si="0"/>
        <v>1.3866004864864865</v>
      </c>
    </row>
    <row r="16" spans="1:6" ht="77.25" customHeight="1">
      <c r="A16" s="51">
        <f>A15+1</f>
        <v>6</v>
      </c>
      <c r="B16" s="55" t="s">
        <v>490</v>
      </c>
      <c r="C16" s="37" t="s">
        <v>530</v>
      </c>
      <c r="D16" s="56">
        <v>3200</v>
      </c>
      <c r="E16" s="56">
        <v>-4569.15</v>
      </c>
      <c r="F16" s="54">
        <f t="shared" si="0"/>
        <v>-1.427859375</v>
      </c>
    </row>
    <row r="17" spans="1:6" ht="119.25" customHeight="1">
      <c r="A17" s="51">
        <v>7</v>
      </c>
      <c r="B17" s="55" t="s">
        <v>491</v>
      </c>
      <c r="C17" s="37" t="s">
        <v>531</v>
      </c>
      <c r="D17" s="56">
        <v>200000</v>
      </c>
      <c r="E17" s="56">
        <v>167310.5</v>
      </c>
      <c r="F17" s="54">
        <f t="shared" si="0"/>
        <v>0.8365525</v>
      </c>
    </row>
    <row r="18" spans="1:6" ht="115.5" customHeight="1">
      <c r="A18" s="51">
        <f aca="true" t="shared" si="1" ref="A18:A49">A17+1</f>
        <v>8</v>
      </c>
      <c r="B18" s="55" t="s">
        <v>492</v>
      </c>
      <c r="C18" s="37" t="s">
        <v>532</v>
      </c>
      <c r="D18" s="56">
        <v>15</v>
      </c>
      <c r="E18" s="56">
        <v>15.7</v>
      </c>
      <c r="F18" s="54">
        <f t="shared" si="0"/>
        <v>1.0466666666666666</v>
      </c>
    </row>
    <row r="19" spans="1:6" ht="116.25" customHeight="1">
      <c r="A19" s="51">
        <f t="shared" si="1"/>
        <v>9</v>
      </c>
      <c r="B19" s="55" t="s">
        <v>493</v>
      </c>
      <c r="C19" s="37" t="s">
        <v>533</v>
      </c>
      <c r="D19" s="56">
        <v>830</v>
      </c>
      <c r="E19" s="56">
        <v>830</v>
      </c>
      <c r="F19" s="54">
        <f t="shared" si="0"/>
        <v>1</v>
      </c>
    </row>
    <row r="20" spans="1:6" ht="50.25" customHeight="1">
      <c r="A20" s="51">
        <f t="shared" si="1"/>
        <v>10</v>
      </c>
      <c r="B20" s="55" t="s">
        <v>494</v>
      </c>
      <c r="C20" s="37" t="s">
        <v>495</v>
      </c>
      <c r="D20" s="56">
        <v>100000</v>
      </c>
      <c r="E20" s="56">
        <v>60765.96</v>
      </c>
      <c r="F20" s="54">
        <f t="shared" si="0"/>
        <v>0.6076596</v>
      </c>
    </row>
    <row r="21" spans="1:6" ht="51.75" customHeight="1">
      <c r="A21" s="51">
        <f t="shared" si="1"/>
        <v>11</v>
      </c>
      <c r="B21" s="55" t="s">
        <v>496</v>
      </c>
      <c r="C21" s="37" t="s">
        <v>497</v>
      </c>
      <c r="D21" s="56">
        <v>14350</v>
      </c>
      <c r="E21" s="56">
        <v>14325.26</v>
      </c>
      <c r="F21" s="54">
        <f t="shared" si="0"/>
        <v>0.9982759581881533</v>
      </c>
    </row>
    <row r="22" spans="1:6" ht="52.5" customHeight="1">
      <c r="A22" s="51">
        <f t="shared" si="1"/>
        <v>12</v>
      </c>
      <c r="B22" s="55" t="s">
        <v>498</v>
      </c>
      <c r="C22" s="37" t="s">
        <v>499</v>
      </c>
      <c r="D22" s="56">
        <v>22500</v>
      </c>
      <c r="E22" s="56">
        <v>27390</v>
      </c>
      <c r="F22" s="54">
        <f t="shared" si="0"/>
        <v>1.2173333333333334</v>
      </c>
    </row>
    <row r="23" spans="1:6" ht="91.5" customHeight="1">
      <c r="A23" s="51">
        <f t="shared" si="1"/>
        <v>13</v>
      </c>
      <c r="B23" s="55" t="s">
        <v>500</v>
      </c>
      <c r="C23" s="37" t="s">
        <v>481</v>
      </c>
      <c r="D23" s="56">
        <v>145000</v>
      </c>
      <c r="E23" s="56">
        <v>157855.93</v>
      </c>
      <c r="F23" s="54">
        <f t="shared" si="0"/>
        <v>1.0886615862068965</v>
      </c>
    </row>
    <row r="24" spans="1:6" ht="54.75" customHeight="1">
      <c r="A24" s="51">
        <f t="shared" si="1"/>
        <v>14</v>
      </c>
      <c r="B24" s="55" t="s">
        <v>501</v>
      </c>
      <c r="C24" s="37" t="s">
        <v>502</v>
      </c>
      <c r="D24" s="56">
        <v>0</v>
      </c>
      <c r="E24" s="56">
        <v>0</v>
      </c>
      <c r="F24" s="54"/>
    </row>
    <row r="25" spans="1:6" ht="12.75">
      <c r="A25" s="51">
        <f t="shared" si="1"/>
        <v>15</v>
      </c>
      <c r="B25" s="52" t="s">
        <v>435</v>
      </c>
      <c r="C25" s="36" t="s">
        <v>436</v>
      </c>
      <c r="D25" s="53">
        <f>D26+D33</f>
        <v>2678030</v>
      </c>
      <c r="E25" s="53">
        <f>E26+E33</f>
        <v>2195103.52</v>
      </c>
      <c r="F25" s="54">
        <f aca="true" t="shared" si="2" ref="F25:F38">E25/D25</f>
        <v>0.8196709969641863</v>
      </c>
    </row>
    <row r="26" spans="1:6" ht="26.25">
      <c r="A26" s="51">
        <f t="shared" si="1"/>
        <v>16</v>
      </c>
      <c r="B26" s="52" t="s">
        <v>437</v>
      </c>
      <c r="C26" s="36" t="s">
        <v>438</v>
      </c>
      <c r="D26" s="53">
        <f>D27+D28+D29+D30+D31+D32</f>
        <v>2362000</v>
      </c>
      <c r="E26" s="53">
        <f>E27+E28+E29+E30+E31+E32</f>
        <v>1883661.1</v>
      </c>
      <c r="F26" s="54">
        <f t="shared" si="2"/>
        <v>0.797485647756139</v>
      </c>
    </row>
    <row r="27" spans="1:6" ht="29.25" customHeight="1">
      <c r="A27" s="51">
        <f t="shared" si="1"/>
        <v>17</v>
      </c>
      <c r="B27" s="55" t="s">
        <v>439</v>
      </c>
      <c r="C27" s="37" t="s">
        <v>503</v>
      </c>
      <c r="D27" s="56">
        <v>2200000</v>
      </c>
      <c r="E27" s="56">
        <v>1870007.52</v>
      </c>
      <c r="F27" s="54">
        <f t="shared" si="2"/>
        <v>0.8500034181818182</v>
      </c>
    </row>
    <row r="28" spans="1:6" ht="29.25" customHeight="1">
      <c r="A28" s="51">
        <f t="shared" si="1"/>
        <v>18</v>
      </c>
      <c r="B28" s="55" t="s">
        <v>504</v>
      </c>
      <c r="C28" s="37" t="s">
        <v>505</v>
      </c>
      <c r="D28" s="56">
        <v>2600</v>
      </c>
      <c r="E28" s="56">
        <v>3014.83</v>
      </c>
      <c r="F28" s="54">
        <f t="shared" si="2"/>
        <v>1.15955</v>
      </c>
    </row>
    <row r="29" spans="1:6" ht="29.25" customHeight="1">
      <c r="A29" s="51">
        <f t="shared" si="1"/>
        <v>19</v>
      </c>
      <c r="B29" s="55" t="s">
        <v>506</v>
      </c>
      <c r="C29" s="37" t="s">
        <v>507</v>
      </c>
      <c r="D29" s="56">
        <v>31650</v>
      </c>
      <c r="E29" s="56">
        <v>34734.2</v>
      </c>
      <c r="F29" s="54">
        <f t="shared" si="2"/>
        <v>1.0974470774091627</v>
      </c>
    </row>
    <row r="30" spans="1:6" ht="39.75" customHeight="1">
      <c r="A30" s="51">
        <f t="shared" si="1"/>
        <v>20</v>
      </c>
      <c r="B30" s="55" t="s">
        <v>440</v>
      </c>
      <c r="C30" s="37" t="s">
        <v>508</v>
      </c>
      <c r="D30" s="56">
        <v>112500</v>
      </c>
      <c r="E30" s="56">
        <v>-41404.54</v>
      </c>
      <c r="F30" s="54">
        <f t="shared" si="2"/>
        <v>-0.3680403555555556</v>
      </c>
    </row>
    <row r="31" spans="1:6" ht="39.75" customHeight="1">
      <c r="A31" s="51">
        <f t="shared" si="1"/>
        <v>21</v>
      </c>
      <c r="B31" s="55" t="s">
        <v>509</v>
      </c>
      <c r="C31" s="37" t="s">
        <v>510</v>
      </c>
      <c r="D31" s="56">
        <v>5650</v>
      </c>
      <c r="E31" s="56">
        <v>7657.49</v>
      </c>
      <c r="F31" s="54">
        <f t="shared" si="2"/>
        <v>1.3553079646017698</v>
      </c>
    </row>
    <row r="32" spans="1:6" ht="39.75" customHeight="1">
      <c r="A32" s="51">
        <f t="shared" si="1"/>
        <v>22</v>
      </c>
      <c r="B32" s="55" t="s">
        <v>511</v>
      </c>
      <c r="C32" s="37" t="s">
        <v>512</v>
      </c>
      <c r="D32" s="56">
        <v>9600</v>
      </c>
      <c r="E32" s="56">
        <v>9651.6</v>
      </c>
      <c r="F32" s="54">
        <f t="shared" si="2"/>
        <v>1.0053750000000001</v>
      </c>
    </row>
    <row r="33" spans="1:6" ht="12.75">
      <c r="A33" s="51">
        <f t="shared" si="1"/>
        <v>23</v>
      </c>
      <c r="B33" s="52" t="s">
        <v>441</v>
      </c>
      <c r="C33" s="36" t="s">
        <v>442</v>
      </c>
      <c r="D33" s="53">
        <f>D34+D35+D36+D37+D38</f>
        <v>316030</v>
      </c>
      <c r="E33" s="53">
        <f>E34+E35+E36+E37+E38</f>
        <v>311442.42000000004</v>
      </c>
      <c r="F33" s="54">
        <f t="shared" si="2"/>
        <v>0.9854837199000096</v>
      </c>
    </row>
    <row r="34" spans="1:6" ht="12.75">
      <c r="A34" s="51">
        <f t="shared" si="1"/>
        <v>24</v>
      </c>
      <c r="B34" s="57" t="s">
        <v>443</v>
      </c>
      <c r="C34" s="37" t="s">
        <v>513</v>
      </c>
      <c r="D34" s="56">
        <v>112000</v>
      </c>
      <c r="E34" s="56">
        <v>109643.33</v>
      </c>
      <c r="F34" s="58">
        <f t="shared" si="2"/>
        <v>0.9789583035714285</v>
      </c>
    </row>
    <row r="35" spans="1:6" ht="12.75">
      <c r="A35" s="51">
        <f t="shared" si="1"/>
        <v>25</v>
      </c>
      <c r="B35" s="55" t="s">
        <v>514</v>
      </c>
      <c r="C35" s="37" t="s">
        <v>515</v>
      </c>
      <c r="D35" s="56">
        <v>30</v>
      </c>
      <c r="E35" s="56">
        <v>107.8</v>
      </c>
      <c r="F35" s="58">
        <f t="shared" si="2"/>
        <v>3.5933333333333333</v>
      </c>
    </row>
    <row r="36" spans="1:6" ht="26.25">
      <c r="A36" s="51">
        <f t="shared" si="1"/>
        <v>26</v>
      </c>
      <c r="B36" s="57" t="s">
        <v>444</v>
      </c>
      <c r="C36" s="37" t="s">
        <v>516</v>
      </c>
      <c r="D36" s="56">
        <v>130000</v>
      </c>
      <c r="E36" s="56">
        <v>126254.1</v>
      </c>
      <c r="F36" s="58">
        <f t="shared" si="2"/>
        <v>0.9711853846153846</v>
      </c>
    </row>
    <row r="37" spans="1:6" ht="26.25">
      <c r="A37" s="51">
        <f t="shared" si="1"/>
        <v>27</v>
      </c>
      <c r="B37" s="55" t="s">
        <v>517</v>
      </c>
      <c r="C37" s="37" t="s">
        <v>518</v>
      </c>
      <c r="D37" s="56">
        <v>37000</v>
      </c>
      <c r="E37" s="56">
        <v>38035.79</v>
      </c>
      <c r="F37" s="58">
        <f t="shared" si="2"/>
        <v>1.0279943243243244</v>
      </c>
    </row>
    <row r="38" spans="1:6" ht="26.25">
      <c r="A38" s="51">
        <f t="shared" si="1"/>
        <v>28</v>
      </c>
      <c r="B38" s="55" t="s">
        <v>519</v>
      </c>
      <c r="C38" s="37" t="s">
        <v>520</v>
      </c>
      <c r="D38" s="56">
        <v>37000</v>
      </c>
      <c r="E38" s="56">
        <v>37401.4</v>
      </c>
      <c r="F38" s="58">
        <f t="shared" si="2"/>
        <v>1.0108486486486488</v>
      </c>
    </row>
    <row r="39" spans="1:6" ht="12.75">
      <c r="A39" s="51">
        <f t="shared" si="1"/>
        <v>29</v>
      </c>
      <c r="B39" s="59" t="s">
        <v>445</v>
      </c>
      <c r="C39" s="39" t="s">
        <v>446</v>
      </c>
      <c r="D39" s="60">
        <f>D40</f>
        <v>0</v>
      </c>
      <c r="E39" s="60">
        <f>E40</f>
        <v>90984</v>
      </c>
      <c r="F39" s="54">
        <v>0</v>
      </c>
    </row>
    <row r="40" spans="1:6" ht="56.25" customHeight="1">
      <c r="A40" s="51">
        <f t="shared" si="1"/>
        <v>30</v>
      </c>
      <c r="B40" s="61" t="s">
        <v>447</v>
      </c>
      <c r="C40" s="40" t="s">
        <v>448</v>
      </c>
      <c r="D40" s="62">
        <v>0</v>
      </c>
      <c r="E40" s="63">
        <v>90984</v>
      </c>
      <c r="F40" s="58">
        <v>0</v>
      </c>
    </row>
    <row r="41" spans="1:6" ht="39">
      <c r="A41" s="51">
        <f t="shared" si="1"/>
        <v>31</v>
      </c>
      <c r="B41" s="61" t="s">
        <v>449</v>
      </c>
      <c r="C41" s="39" t="s">
        <v>450</v>
      </c>
      <c r="D41" s="60">
        <v>0</v>
      </c>
      <c r="E41" s="64">
        <v>-118.83</v>
      </c>
      <c r="F41" s="54">
        <v>0</v>
      </c>
    </row>
    <row r="42" spans="1:6" ht="39">
      <c r="A42" s="51">
        <f t="shared" si="1"/>
        <v>32</v>
      </c>
      <c r="B42" s="52" t="s">
        <v>451</v>
      </c>
      <c r="C42" s="36" t="s">
        <v>542</v>
      </c>
      <c r="D42" s="53">
        <f>D43+D45+D47+D48</f>
        <v>1187207</v>
      </c>
      <c r="E42" s="53">
        <f>E43+E45+E47+E48</f>
        <v>1153457.9</v>
      </c>
      <c r="F42" s="54">
        <f aca="true" t="shared" si="3" ref="F42:F48">E42/D42</f>
        <v>0.9715726911987547</v>
      </c>
    </row>
    <row r="43" spans="1:6" ht="63.75" customHeight="1">
      <c r="A43" s="51">
        <f t="shared" si="1"/>
        <v>33</v>
      </c>
      <c r="B43" s="55" t="s">
        <v>543</v>
      </c>
      <c r="C43" s="37" t="s">
        <v>60</v>
      </c>
      <c r="D43" s="53">
        <f>D44</f>
        <v>260000</v>
      </c>
      <c r="E43" s="53">
        <f>E44</f>
        <v>462063.02</v>
      </c>
      <c r="F43" s="54">
        <f t="shared" si="3"/>
        <v>1.7771654615384616</v>
      </c>
    </row>
    <row r="44" spans="1:6" ht="80.25" customHeight="1">
      <c r="A44" s="51">
        <f t="shared" si="1"/>
        <v>34</v>
      </c>
      <c r="B44" s="55" t="s">
        <v>544</v>
      </c>
      <c r="C44" s="37" t="s">
        <v>482</v>
      </c>
      <c r="D44" s="56">
        <v>260000</v>
      </c>
      <c r="E44" s="56">
        <v>462063.02</v>
      </c>
      <c r="F44" s="58">
        <f t="shared" si="3"/>
        <v>1.7771654615384616</v>
      </c>
    </row>
    <row r="45" spans="1:6" ht="76.5" customHeight="1">
      <c r="A45" s="51">
        <f t="shared" si="1"/>
        <v>35</v>
      </c>
      <c r="B45" s="52" t="s">
        <v>545</v>
      </c>
      <c r="C45" s="36" t="s">
        <v>61</v>
      </c>
      <c r="D45" s="53">
        <f>D46</f>
        <v>320000</v>
      </c>
      <c r="E45" s="53">
        <f>E46</f>
        <v>95668.52</v>
      </c>
      <c r="F45" s="54">
        <f t="shared" si="3"/>
        <v>0.298964125</v>
      </c>
    </row>
    <row r="46" spans="1:6" ht="91.5" customHeight="1">
      <c r="A46" s="51">
        <f t="shared" si="1"/>
        <v>36</v>
      </c>
      <c r="B46" s="55" t="s">
        <v>546</v>
      </c>
      <c r="C46" s="37" t="s">
        <v>483</v>
      </c>
      <c r="D46" s="56">
        <v>320000</v>
      </c>
      <c r="E46" s="56">
        <v>95668.52</v>
      </c>
      <c r="F46" s="58">
        <f t="shared" si="3"/>
        <v>0.298964125</v>
      </c>
    </row>
    <row r="47" spans="1:6" ht="53.25" customHeight="1">
      <c r="A47" s="51">
        <f t="shared" si="1"/>
        <v>37</v>
      </c>
      <c r="B47" s="55" t="s">
        <v>547</v>
      </c>
      <c r="C47" s="37" t="s">
        <v>548</v>
      </c>
      <c r="D47" s="56">
        <v>333107</v>
      </c>
      <c r="E47" s="56">
        <v>333107</v>
      </c>
      <c r="F47" s="58">
        <f t="shared" si="3"/>
        <v>1</v>
      </c>
    </row>
    <row r="48" spans="1:6" ht="91.5" customHeight="1">
      <c r="A48" s="51">
        <f t="shared" si="1"/>
        <v>38</v>
      </c>
      <c r="B48" s="52" t="s">
        <v>549</v>
      </c>
      <c r="C48" s="36" t="s">
        <v>484</v>
      </c>
      <c r="D48" s="53">
        <f>D49+D50+D51</f>
        <v>274100</v>
      </c>
      <c r="E48" s="53">
        <f>E49+E50+E51</f>
        <v>262619.36</v>
      </c>
      <c r="F48" s="54">
        <f t="shared" si="3"/>
        <v>0.9581151404596862</v>
      </c>
    </row>
    <row r="49" spans="1:6" ht="105.75" customHeight="1">
      <c r="A49" s="51">
        <f t="shared" si="1"/>
        <v>39</v>
      </c>
      <c r="B49" s="55" t="s">
        <v>550</v>
      </c>
      <c r="C49" s="37" t="s">
        <v>485</v>
      </c>
      <c r="D49" s="56">
        <v>246100</v>
      </c>
      <c r="E49" s="56">
        <v>244109.43</v>
      </c>
      <c r="F49" s="58">
        <v>0</v>
      </c>
    </row>
    <row r="50" spans="1:6" ht="42.75" customHeight="1">
      <c r="A50" s="51">
        <f aca="true" t="shared" si="4" ref="A50:A81">A49+1</f>
        <v>40</v>
      </c>
      <c r="B50" s="55" t="s">
        <v>551</v>
      </c>
      <c r="C50" s="37" t="s">
        <v>552</v>
      </c>
      <c r="D50" s="56">
        <v>8000</v>
      </c>
      <c r="E50" s="56">
        <v>5347.16</v>
      </c>
      <c r="F50" s="58">
        <f aca="true" t="shared" si="5" ref="F50:F62">E50/D50</f>
        <v>0.668395</v>
      </c>
    </row>
    <row r="51" spans="1:6" ht="80.25" customHeight="1">
      <c r="A51" s="51">
        <f t="shared" si="4"/>
        <v>41</v>
      </c>
      <c r="B51" s="55" t="s">
        <v>553</v>
      </c>
      <c r="C51" s="37" t="s">
        <v>554</v>
      </c>
      <c r="D51" s="56">
        <v>20000</v>
      </c>
      <c r="E51" s="56">
        <v>13162.77</v>
      </c>
      <c r="F51" s="58">
        <f t="shared" si="5"/>
        <v>0.6581385000000001</v>
      </c>
    </row>
    <row r="52" spans="1:6" ht="26.25">
      <c r="A52" s="51">
        <f t="shared" si="4"/>
        <v>42</v>
      </c>
      <c r="B52" s="52" t="s">
        <v>555</v>
      </c>
      <c r="C52" s="36" t="s">
        <v>556</v>
      </c>
      <c r="D52" s="53">
        <f>D53+D54+D55+D56+D57</f>
        <v>499000</v>
      </c>
      <c r="E52" s="53">
        <f>E53+E54+E55+E56+E57</f>
        <v>507657.98000000004</v>
      </c>
      <c r="F52" s="54">
        <f t="shared" si="5"/>
        <v>1.0173506613226453</v>
      </c>
    </row>
    <row r="53" spans="1:6" ht="26.25">
      <c r="A53" s="51">
        <f t="shared" si="4"/>
        <v>43</v>
      </c>
      <c r="B53" s="52" t="s">
        <v>557</v>
      </c>
      <c r="C53" s="38" t="s">
        <v>558</v>
      </c>
      <c r="D53" s="56">
        <v>20000</v>
      </c>
      <c r="E53" s="56">
        <v>48834.4</v>
      </c>
      <c r="F53" s="58">
        <f t="shared" si="5"/>
        <v>2.44172</v>
      </c>
    </row>
    <row r="54" spans="1:6" ht="26.25">
      <c r="A54" s="51">
        <f t="shared" si="4"/>
        <v>44</v>
      </c>
      <c r="B54" s="52" t="s">
        <v>559</v>
      </c>
      <c r="C54" s="38" t="s">
        <v>560</v>
      </c>
      <c r="D54" s="56">
        <v>5000</v>
      </c>
      <c r="E54" s="56">
        <v>5813.13</v>
      </c>
      <c r="F54" s="58">
        <f t="shared" si="5"/>
        <v>1.162626</v>
      </c>
    </row>
    <row r="55" spans="1:6" ht="26.25">
      <c r="A55" s="51">
        <f t="shared" si="4"/>
        <v>45</v>
      </c>
      <c r="B55" s="52" t="s">
        <v>561</v>
      </c>
      <c r="C55" s="38" t="s">
        <v>562</v>
      </c>
      <c r="D55" s="56">
        <v>390000</v>
      </c>
      <c r="E55" s="56">
        <v>380983.13</v>
      </c>
      <c r="F55" s="58">
        <f t="shared" si="5"/>
        <v>0.9768798205128205</v>
      </c>
    </row>
    <row r="56" spans="1:6" ht="26.25">
      <c r="A56" s="51">
        <f t="shared" si="4"/>
        <v>46</v>
      </c>
      <c r="B56" s="52" t="s">
        <v>563</v>
      </c>
      <c r="C56" s="38" t="s">
        <v>564</v>
      </c>
      <c r="D56" s="56">
        <v>84000</v>
      </c>
      <c r="E56" s="56">
        <v>72027.32</v>
      </c>
      <c r="F56" s="58">
        <f t="shared" si="5"/>
        <v>0.8574680952380953</v>
      </c>
    </row>
    <row r="57" spans="1:6" ht="26.25" customHeight="1">
      <c r="A57" s="51">
        <f t="shared" si="4"/>
        <v>47</v>
      </c>
      <c r="B57" s="55" t="s">
        <v>565</v>
      </c>
      <c r="C57" s="37" t="s">
        <v>566</v>
      </c>
      <c r="D57" s="56">
        <v>0</v>
      </c>
      <c r="E57" s="56">
        <v>0</v>
      </c>
      <c r="F57" s="58" t="e">
        <f t="shared" si="5"/>
        <v>#DIV/0!</v>
      </c>
    </row>
    <row r="58" spans="1:6" ht="26.25">
      <c r="A58" s="51">
        <f t="shared" si="4"/>
        <v>48</v>
      </c>
      <c r="B58" s="52" t="s">
        <v>455</v>
      </c>
      <c r="C58" s="36" t="s">
        <v>567</v>
      </c>
      <c r="D58" s="53">
        <f>D59</f>
        <v>10808000</v>
      </c>
      <c r="E58" s="53">
        <f>E59</f>
        <v>8182358.279999999</v>
      </c>
      <c r="F58" s="54">
        <f t="shared" si="5"/>
        <v>0.7570649777942264</v>
      </c>
    </row>
    <row r="59" spans="1:6" ht="39">
      <c r="A59" s="51">
        <f t="shared" si="4"/>
        <v>49</v>
      </c>
      <c r="B59" s="52" t="s">
        <v>456</v>
      </c>
      <c r="C59" s="36" t="s">
        <v>62</v>
      </c>
      <c r="D59" s="56">
        <f>D60+D61+D62+D63</f>
        <v>10808000</v>
      </c>
      <c r="E59" s="56">
        <f>E60+E61+E62+E63</f>
        <v>8182358.279999999</v>
      </c>
      <c r="F59" s="58">
        <f t="shared" si="5"/>
        <v>0.7570649777942264</v>
      </c>
    </row>
    <row r="60" spans="1:6" ht="39">
      <c r="A60" s="51">
        <f t="shared" si="4"/>
        <v>50</v>
      </c>
      <c r="B60" s="55" t="s">
        <v>568</v>
      </c>
      <c r="C60" s="37" t="s">
        <v>569</v>
      </c>
      <c r="D60" s="56">
        <v>9521000</v>
      </c>
      <c r="E60" s="56">
        <v>7027462.85</v>
      </c>
      <c r="F60" s="58">
        <f t="shared" si="5"/>
        <v>0.7381013391450477</v>
      </c>
    </row>
    <row r="61" spans="1:6" ht="27.75" customHeight="1">
      <c r="A61" s="51">
        <f t="shared" si="4"/>
        <v>51</v>
      </c>
      <c r="B61" s="55" t="s">
        <v>570</v>
      </c>
      <c r="C61" s="37" t="s">
        <v>571</v>
      </c>
      <c r="D61" s="56">
        <v>1000000</v>
      </c>
      <c r="E61" s="56">
        <v>488773.12</v>
      </c>
      <c r="F61" s="58">
        <f t="shared" si="5"/>
        <v>0.48877312</v>
      </c>
    </row>
    <row r="62" spans="1:6" ht="39">
      <c r="A62" s="51">
        <f t="shared" si="4"/>
        <v>52</v>
      </c>
      <c r="B62" s="55" t="s">
        <v>457</v>
      </c>
      <c r="C62" s="41" t="s">
        <v>572</v>
      </c>
      <c r="D62" s="56">
        <v>287000</v>
      </c>
      <c r="E62" s="56">
        <v>116914.46</v>
      </c>
      <c r="F62" s="58">
        <f t="shared" si="5"/>
        <v>0.40736745644599304</v>
      </c>
    </row>
    <row r="63" spans="1:6" ht="29.25" customHeight="1">
      <c r="A63" s="51">
        <f t="shared" si="4"/>
        <v>53</v>
      </c>
      <c r="B63" s="55" t="s">
        <v>521</v>
      </c>
      <c r="C63" s="37" t="s">
        <v>522</v>
      </c>
      <c r="D63" s="56">
        <v>0</v>
      </c>
      <c r="E63" s="56">
        <v>549207.85</v>
      </c>
      <c r="F63" s="58">
        <v>0</v>
      </c>
    </row>
    <row r="64" spans="1:6" ht="26.25">
      <c r="A64" s="51">
        <f t="shared" si="4"/>
        <v>54</v>
      </c>
      <c r="B64" s="52" t="s">
        <v>573</v>
      </c>
      <c r="C64" s="36" t="s">
        <v>574</v>
      </c>
      <c r="D64" s="53">
        <f>D65+D66</f>
        <v>59230</v>
      </c>
      <c r="E64" s="53">
        <f>E65+E66</f>
        <v>82337.56</v>
      </c>
      <c r="F64" s="54">
        <f aca="true" t="shared" si="6" ref="F64:F69">E64/D64</f>
        <v>1.3901327030221171</v>
      </c>
    </row>
    <row r="65" spans="1:6" ht="81.75" customHeight="1">
      <c r="A65" s="51">
        <f t="shared" si="4"/>
        <v>55</v>
      </c>
      <c r="B65" s="55" t="s">
        <v>575</v>
      </c>
      <c r="C65" s="37" t="s">
        <v>486</v>
      </c>
      <c r="D65" s="56">
        <v>6030</v>
      </c>
      <c r="E65" s="56">
        <v>6030</v>
      </c>
      <c r="F65" s="54">
        <f t="shared" si="6"/>
        <v>1</v>
      </c>
    </row>
    <row r="66" spans="1:6" ht="51" customHeight="1">
      <c r="A66" s="51">
        <f t="shared" si="4"/>
        <v>56</v>
      </c>
      <c r="B66" s="55" t="s">
        <v>576</v>
      </c>
      <c r="C66" s="37" t="s">
        <v>577</v>
      </c>
      <c r="D66" s="56">
        <v>53200</v>
      </c>
      <c r="E66" s="56">
        <v>76307.56</v>
      </c>
      <c r="F66" s="58">
        <f t="shared" si="6"/>
        <v>1.4343526315789474</v>
      </c>
    </row>
    <row r="67" spans="1:6" ht="19.5" customHeight="1">
      <c r="A67" s="51">
        <f t="shared" si="4"/>
        <v>57</v>
      </c>
      <c r="B67" s="59" t="s">
        <v>578</v>
      </c>
      <c r="C67" s="39" t="s">
        <v>579</v>
      </c>
      <c r="D67" s="60">
        <f>D68+D69</f>
        <v>18200</v>
      </c>
      <c r="E67" s="60">
        <f>SUM(E68:E69)</f>
        <v>18162.68</v>
      </c>
      <c r="F67" s="58">
        <f t="shared" si="6"/>
        <v>0.9979494505494506</v>
      </c>
    </row>
    <row r="68" spans="1:6" ht="42.75" customHeight="1">
      <c r="A68" s="51">
        <f t="shared" si="4"/>
        <v>58</v>
      </c>
      <c r="B68" s="61" t="s">
        <v>580</v>
      </c>
      <c r="C68" s="40" t="s">
        <v>582</v>
      </c>
      <c r="D68" s="62">
        <v>17500</v>
      </c>
      <c r="E68" s="63">
        <v>17462.68</v>
      </c>
      <c r="F68" s="58">
        <f t="shared" si="6"/>
        <v>0.9978674285714286</v>
      </c>
    </row>
    <row r="69" spans="1:6" ht="42.75" customHeight="1">
      <c r="A69" s="51">
        <f t="shared" si="4"/>
        <v>59</v>
      </c>
      <c r="B69" s="61" t="s">
        <v>458</v>
      </c>
      <c r="C69" s="40" t="s">
        <v>582</v>
      </c>
      <c r="D69" s="62">
        <v>700</v>
      </c>
      <c r="E69" s="63">
        <v>700</v>
      </c>
      <c r="F69" s="58">
        <f t="shared" si="6"/>
        <v>1</v>
      </c>
    </row>
    <row r="70" spans="1:6" ht="18.75" customHeight="1">
      <c r="A70" s="51">
        <f t="shared" si="4"/>
        <v>60</v>
      </c>
      <c r="B70" s="59" t="s">
        <v>583</v>
      </c>
      <c r="C70" s="39" t="s">
        <v>584</v>
      </c>
      <c r="D70" s="60">
        <f>D71+D72</f>
        <v>0</v>
      </c>
      <c r="E70" s="60">
        <f>SUM(E71:E72)</f>
        <v>8128.610000000001</v>
      </c>
      <c r="F70" s="54">
        <v>0</v>
      </c>
    </row>
    <row r="71" spans="1:6" ht="30" customHeight="1">
      <c r="A71" s="51">
        <f t="shared" si="4"/>
        <v>61</v>
      </c>
      <c r="B71" s="61" t="s">
        <v>585</v>
      </c>
      <c r="C71" s="40" t="s">
        <v>586</v>
      </c>
      <c r="D71" s="62">
        <v>0</v>
      </c>
      <c r="E71" s="63">
        <v>4398.29</v>
      </c>
      <c r="F71" s="58">
        <v>0</v>
      </c>
    </row>
    <row r="72" spans="1:6" ht="30" customHeight="1">
      <c r="A72" s="51">
        <f t="shared" si="4"/>
        <v>62</v>
      </c>
      <c r="B72" s="61" t="s">
        <v>459</v>
      </c>
      <c r="C72" s="40" t="s">
        <v>586</v>
      </c>
      <c r="D72" s="62">
        <v>0</v>
      </c>
      <c r="E72" s="63">
        <v>3730.32</v>
      </c>
      <c r="F72" s="58">
        <v>0</v>
      </c>
    </row>
    <row r="73" spans="1:6" ht="12.75">
      <c r="A73" s="51">
        <f t="shared" si="4"/>
        <v>63</v>
      </c>
      <c r="B73" s="52" t="s">
        <v>587</v>
      </c>
      <c r="C73" s="36" t="s">
        <v>588</v>
      </c>
      <c r="D73" s="53">
        <f>D74+D129</f>
        <v>539921695.22</v>
      </c>
      <c r="E73" s="53">
        <f>E74+E129</f>
        <v>392186234.2699999</v>
      </c>
      <c r="F73" s="54">
        <f aca="true" t="shared" si="7" ref="F73:F104">E73/D73</f>
        <v>0.7263761351730775</v>
      </c>
    </row>
    <row r="74" spans="1:6" ht="39">
      <c r="A74" s="51">
        <f t="shared" si="4"/>
        <v>64</v>
      </c>
      <c r="B74" s="52" t="s">
        <v>589</v>
      </c>
      <c r="C74" s="36" t="s">
        <v>590</v>
      </c>
      <c r="D74" s="53">
        <f>D75+D77+D107+D121+D129</f>
        <v>539921695.22</v>
      </c>
      <c r="E74" s="53">
        <f>E75+E77+E107+E121</f>
        <v>397087412.55999994</v>
      </c>
      <c r="F74" s="54">
        <f t="shared" si="7"/>
        <v>0.7354537075940245</v>
      </c>
    </row>
    <row r="75" spans="1:6" ht="26.25">
      <c r="A75" s="51">
        <f t="shared" si="4"/>
        <v>65</v>
      </c>
      <c r="B75" s="52" t="s">
        <v>591</v>
      </c>
      <c r="C75" s="36" t="s">
        <v>592</v>
      </c>
      <c r="D75" s="53">
        <f>D76</f>
        <v>138108000</v>
      </c>
      <c r="E75" s="53">
        <f>E76</f>
        <v>103582000</v>
      </c>
      <c r="F75" s="54">
        <f t="shared" si="7"/>
        <v>0.7500072407101689</v>
      </c>
    </row>
    <row r="76" spans="1:6" ht="26.25">
      <c r="A76" s="51">
        <f t="shared" si="4"/>
        <v>66</v>
      </c>
      <c r="B76" s="55" t="s">
        <v>593</v>
      </c>
      <c r="C76" s="37" t="s">
        <v>594</v>
      </c>
      <c r="D76" s="56">
        <v>138108000</v>
      </c>
      <c r="E76" s="56">
        <v>103582000</v>
      </c>
      <c r="F76" s="58">
        <f t="shared" si="7"/>
        <v>0.7500072407101689</v>
      </c>
    </row>
    <row r="77" spans="1:6" ht="39">
      <c r="A77" s="51">
        <f t="shared" si="4"/>
        <v>67</v>
      </c>
      <c r="B77" s="52" t="s">
        <v>595</v>
      </c>
      <c r="C77" s="36" t="s">
        <v>596</v>
      </c>
      <c r="D77" s="53">
        <f>D78+D79+D81+D84+D87+D88+D89+D90</f>
        <v>151434195.22</v>
      </c>
      <c r="E77" s="53">
        <f>E78+E79+E81+E84+E87+E88+E89+E90</f>
        <v>104889662.53999999</v>
      </c>
      <c r="F77" s="54">
        <f t="shared" si="7"/>
        <v>0.6926418593080564</v>
      </c>
    </row>
    <row r="78" spans="1:6" ht="52.5">
      <c r="A78" s="51">
        <f t="shared" si="4"/>
        <v>68</v>
      </c>
      <c r="B78" s="52" t="s">
        <v>460</v>
      </c>
      <c r="C78" s="37" t="s">
        <v>461</v>
      </c>
      <c r="D78" s="53">
        <v>118000</v>
      </c>
      <c r="E78" s="53">
        <v>118000</v>
      </c>
      <c r="F78" s="54">
        <f t="shared" si="7"/>
        <v>1</v>
      </c>
    </row>
    <row r="79" spans="1:6" ht="39">
      <c r="A79" s="51">
        <f t="shared" si="4"/>
        <v>69</v>
      </c>
      <c r="B79" s="52" t="s">
        <v>597</v>
      </c>
      <c r="C79" s="36" t="s">
        <v>598</v>
      </c>
      <c r="D79" s="53">
        <f>SUM(D80)</f>
        <v>1072500</v>
      </c>
      <c r="E79" s="53">
        <f>SUM(E80)</f>
        <v>0</v>
      </c>
      <c r="F79" s="54">
        <f t="shared" si="7"/>
        <v>0</v>
      </c>
    </row>
    <row r="80" spans="1:6" ht="29.25" customHeight="1">
      <c r="A80" s="51">
        <f t="shared" si="4"/>
        <v>70</v>
      </c>
      <c r="B80" s="55" t="s">
        <v>599</v>
      </c>
      <c r="C80" s="37" t="s">
        <v>600</v>
      </c>
      <c r="D80" s="56">
        <v>1072500</v>
      </c>
      <c r="E80" s="56">
        <v>0</v>
      </c>
      <c r="F80" s="58">
        <f t="shared" si="7"/>
        <v>0</v>
      </c>
    </row>
    <row r="81" spans="1:6" ht="66">
      <c r="A81" s="51">
        <f t="shared" si="4"/>
        <v>71</v>
      </c>
      <c r="B81" s="52" t="s">
        <v>601</v>
      </c>
      <c r="C81" s="36" t="s">
        <v>462</v>
      </c>
      <c r="D81" s="53">
        <f>D82+D83</f>
        <v>2100100</v>
      </c>
      <c r="E81" s="53">
        <f>E82+E83</f>
        <v>1771200</v>
      </c>
      <c r="F81" s="54">
        <f t="shared" si="7"/>
        <v>0.8433884100757106</v>
      </c>
    </row>
    <row r="82" spans="1:6" ht="39">
      <c r="A82" s="51">
        <f aca="true" t="shared" si="8" ref="A82:A113">A81+1</f>
        <v>72</v>
      </c>
      <c r="B82" s="57" t="s">
        <v>602</v>
      </c>
      <c r="C82" s="38" t="s">
        <v>463</v>
      </c>
      <c r="D82" s="56">
        <v>1387200</v>
      </c>
      <c r="E82" s="56">
        <v>1387200</v>
      </c>
      <c r="F82" s="58">
        <f t="shared" si="7"/>
        <v>1</v>
      </c>
    </row>
    <row r="83" spans="1:7" ht="52.5">
      <c r="A83" s="51">
        <f t="shared" si="8"/>
        <v>73</v>
      </c>
      <c r="B83" s="57" t="s">
        <v>602</v>
      </c>
      <c r="C83" s="38" t="s">
        <v>464</v>
      </c>
      <c r="D83" s="56">
        <v>712900</v>
      </c>
      <c r="E83" s="56">
        <v>384000</v>
      </c>
      <c r="F83" s="58">
        <f t="shared" si="7"/>
        <v>0.5386449712442137</v>
      </c>
      <c r="G83" s="49" t="s">
        <v>603</v>
      </c>
    </row>
    <row r="84" spans="1:6" ht="66">
      <c r="A84" s="51">
        <f t="shared" si="8"/>
        <v>74</v>
      </c>
      <c r="B84" s="57" t="s">
        <v>602</v>
      </c>
      <c r="C84" s="36" t="s">
        <v>465</v>
      </c>
      <c r="D84" s="53">
        <f>SUM(D85:D86)</f>
        <v>1396000</v>
      </c>
      <c r="E84" s="53">
        <f>SUM(E85:E86)</f>
        <v>1215400</v>
      </c>
      <c r="F84" s="54">
        <f t="shared" si="7"/>
        <v>0.8706303724928367</v>
      </c>
    </row>
    <row r="85" spans="1:6" ht="52.5">
      <c r="A85" s="51">
        <f t="shared" si="8"/>
        <v>75</v>
      </c>
      <c r="B85" s="57" t="s">
        <v>602</v>
      </c>
      <c r="C85" s="38" t="s">
        <v>466</v>
      </c>
      <c r="D85" s="56">
        <v>1004400</v>
      </c>
      <c r="E85" s="56">
        <v>1004400</v>
      </c>
      <c r="F85" s="58">
        <f t="shared" si="7"/>
        <v>1</v>
      </c>
    </row>
    <row r="86" spans="1:6" ht="66">
      <c r="A86" s="51">
        <f t="shared" si="8"/>
        <v>76</v>
      </c>
      <c r="B86" s="57" t="s">
        <v>602</v>
      </c>
      <c r="C86" s="38" t="s">
        <v>467</v>
      </c>
      <c r="D86" s="56">
        <v>391600</v>
      </c>
      <c r="E86" s="56">
        <v>211000</v>
      </c>
      <c r="F86" s="58">
        <f t="shared" si="7"/>
        <v>0.5388151174668029</v>
      </c>
    </row>
    <row r="87" spans="1:6" ht="69" customHeight="1">
      <c r="A87" s="51">
        <f t="shared" si="8"/>
        <v>77</v>
      </c>
      <c r="B87" s="52" t="s">
        <v>468</v>
      </c>
      <c r="C87" s="36" t="s">
        <v>469</v>
      </c>
      <c r="D87" s="53">
        <v>8910971</v>
      </c>
      <c r="E87" s="53">
        <v>8910971</v>
      </c>
      <c r="F87" s="54">
        <f t="shared" si="7"/>
        <v>1</v>
      </c>
    </row>
    <row r="88" spans="1:6" ht="49.5" customHeight="1">
      <c r="A88" s="51">
        <f t="shared" si="8"/>
        <v>78</v>
      </c>
      <c r="B88" s="52" t="s">
        <v>470</v>
      </c>
      <c r="C88" s="36" t="s">
        <v>471</v>
      </c>
      <c r="D88" s="53">
        <v>2574124.22</v>
      </c>
      <c r="E88" s="53">
        <v>2574124.22</v>
      </c>
      <c r="F88" s="54">
        <f t="shared" si="7"/>
        <v>1</v>
      </c>
    </row>
    <row r="89" spans="1:6" ht="45.75" customHeight="1">
      <c r="A89" s="51">
        <f t="shared" si="8"/>
        <v>79</v>
      </c>
      <c r="B89" s="52" t="s">
        <v>472</v>
      </c>
      <c r="C89" s="36" t="s">
        <v>473</v>
      </c>
      <c r="D89" s="53">
        <v>20447600</v>
      </c>
      <c r="E89" s="53">
        <v>20447600</v>
      </c>
      <c r="F89" s="54">
        <f t="shared" si="7"/>
        <v>1</v>
      </c>
    </row>
    <row r="90" spans="1:6" ht="26.25">
      <c r="A90" s="51">
        <f t="shared" si="8"/>
        <v>80</v>
      </c>
      <c r="B90" s="52" t="s">
        <v>604</v>
      </c>
      <c r="C90" s="36" t="s">
        <v>605</v>
      </c>
      <c r="D90" s="53">
        <f>SUM(D91:D106)</f>
        <v>114814900</v>
      </c>
      <c r="E90" s="53">
        <f>SUM(E91:E106)</f>
        <v>69852367.32</v>
      </c>
      <c r="F90" s="54">
        <f t="shared" si="7"/>
        <v>0.6083911349485127</v>
      </c>
    </row>
    <row r="91" spans="1:6" ht="39">
      <c r="A91" s="51">
        <f t="shared" si="8"/>
        <v>81</v>
      </c>
      <c r="B91" s="57" t="s">
        <v>606</v>
      </c>
      <c r="C91" s="38" t="s">
        <v>607</v>
      </c>
      <c r="D91" s="56">
        <v>11583000</v>
      </c>
      <c r="E91" s="56">
        <v>8219000</v>
      </c>
      <c r="F91" s="58">
        <f t="shared" si="7"/>
        <v>0.7095743762410429</v>
      </c>
    </row>
    <row r="92" spans="1:6" ht="52.5">
      <c r="A92" s="51">
        <f t="shared" si="8"/>
        <v>82</v>
      </c>
      <c r="B92" s="57" t="s">
        <v>608</v>
      </c>
      <c r="C92" s="38" t="s">
        <v>609</v>
      </c>
      <c r="D92" s="56">
        <v>49728000</v>
      </c>
      <c r="E92" s="56">
        <v>35211000</v>
      </c>
      <c r="F92" s="58">
        <f t="shared" si="7"/>
        <v>0.7080719111969112</v>
      </c>
    </row>
    <row r="93" spans="1:6" ht="66">
      <c r="A93" s="51">
        <f t="shared" si="8"/>
        <v>83</v>
      </c>
      <c r="B93" s="57" t="s">
        <v>606</v>
      </c>
      <c r="C93" s="37" t="s">
        <v>610</v>
      </c>
      <c r="D93" s="56">
        <v>837500</v>
      </c>
      <c r="E93" s="56">
        <v>837500</v>
      </c>
      <c r="F93" s="58">
        <f t="shared" si="7"/>
        <v>1</v>
      </c>
    </row>
    <row r="94" spans="1:6" ht="26.25">
      <c r="A94" s="51">
        <f t="shared" si="8"/>
        <v>84</v>
      </c>
      <c r="B94" s="57" t="s">
        <v>606</v>
      </c>
      <c r="C94" s="38" t="s">
        <v>611</v>
      </c>
      <c r="D94" s="56">
        <v>6868000</v>
      </c>
      <c r="E94" s="56">
        <v>6868000</v>
      </c>
      <c r="F94" s="58">
        <f t="shared" si="7"/>
        <v>1</v>
      </c>
    </row>
    <row r="95" spans="1:6" ht="39">
      <c r="A95" s="51">
        <f t="shared" si="8"/>
        <v>85</v>
      </c>
      <c r="B95" s="57" t="s">
        <v>608</v>
      </c>
      <c r="C95" s="37" t="s">
        <v>0</v>
      </c>
      <c r="D95" s="56">
        <v>22271600</v>
      </c>
      <c r="E95" s="56">
        <v>858400</v>
      </c>
      <c r="F95" s="58">
        <f t="shared" si="7"/>
        <v>0.03854235887857181</v>
      </c>
    </row>
    <row r="96" spans="1:6" ht="26.25">
      <c r="A96" s="51">
        <f t="shared" si="8"/>
        <v>86</v>
      </c>
      <c r="B96" s="57" t="s">
        <v>608</v>
      </c>
      <c r="C96" s="37" t="s">
        <v>1</v>
      </c>
      <c r="D96" s="56">
        <v>318200</v>
      </c>
      <c r="E96" s="56">
        <v>318200</v>
      </c>
      <c r="F96" s="58">
        <f t="shared" si="7"/>
        <v>1</v>
      </c>
    </row>
    <row r="97" spans="1:6" ht="105">
      <c r="A97" s="51">
        <f t="shared" si="8"/>
        <v>87</v>
      </c>
      <c r="B97" s="55" t="s">
        <v>2</v>
      </c>
      <c r="C97" s="37" t="s">
        <v>537</v>
      </c>
      <c r="D97" s="56">
        <v>330000</v>
      </c>
      <c r="E97" s="56">
        <v>330000</v>
      </c>
      <c r="F97" s="58">
        <f t="shared" si="7"/>
        <v>1</v>
      </c>
    </row>
    <row r="98" spans="1:6" ht="52.5">
      <c r="A98" s="51">
        <f t="shared" si="8"/>
        <v>88</v>
      </c>
      <c r="B98" s="57" t="s">
        <v>608</v>
      </c>
      <c r="C98" s="37" t="s">
        <v>19</v>
      </c>
      <c r="D98" s="56">
        <v>807000</v>
      </c>
      <c r="E98" s="56">
        <v>807000</v>
      </c>
      <c r="F98" s="58">
        <f t="shared" si="7"/>
        <v>1</v>
      </c>
    </row>
    <row r="99" spans="1:6" ht="90" customHeight="1">
      <c r="A99" s="51">
        <f t="shared" si="8"/>
        <v>89</v>
      </c>
      <c r="B99" s="55" t="s">
        <v>2</v>
      </c>
      <c r="C99" s="37" t="s">
        <v>538</v>
      </c>
      <c r="D99" s="56">
        <v>100000</v>
      </c>
      <c r="E99" s="56">
        <v>100000</v>
      </c>
      <c r="F99" s="58">
        <f t="shared" si="7"/>
        <v>1</v>
      </c>
    </row>
    <row r="100" spans="1:6" ht="66">
      <c r="A100" s="51">
        <f t="shared" si="8"/>
        <v>90</v>
      </c>
      <c r="B100" s="57" t="s">
        <v>608</v>
      </c>
      <c r="C100" s="37" t="s">
        <v>20</v>
      </c>
      <c r="D100" s="56">
        <v>914500</v>
      </c>
      <c r="E100" s="56">
        <v>45177.32</v>
      </c>
      <c r="F100" s="58">
        <f t="shared" si="7"/>
        <v>0.049401115363586656</v>
      </c>
    </row>
    <row r="101" spans="1:6" ht="66">
      <c r="A101" s="51">
        <f t="shared" si="8"/>
        <v>91</v>
      </c>
      <c r="B101" s="57" t="s">
        <v>2</v>
      </c>
      <c r="C101" s="37" t="s">
        <v>21</v>
      </c>
      <c r="D101" s="56">
        <v>142800</v>
      </c>
      <c r="E101" s="56">
        <v>142800</v>
      </c>
      <c r="F101" s="58">
        <f t="shared" si="7"/>
        <v>1</v>
      </c>
    </row>
    <row r="102" spans="1:6" ht="39">
      <c r="A102" s="51">
        <f t="shared" si="8"/>
        <v>92</v>
      </c>
      <c r="B102" s="57" t="s">
        <v>608</v>
      </c>
      <c r="C102" s="37" t="s">
        <v>23</v>
      </c>
      <c r="D102" s="56">
        <v>3589200</v>
      </c>
      <c r="E102" s="56">
        <v>1073000</v>
      </c>
      <c r="F102" s="58">
        <f t="shared" si="7"/>
        <v>0.29895241279393736</v>
      </c>
    </row>
    <row r="103" spans="1:6" ht="52.5">
      <c r="A103" s="51">
        <f t="shared" si="8"/>
        <v>93</v>
      </c>
      <c r="B103" s="57" t="s">
        <v>608</v>
      </c>
      <c r="C103" s="37" t="s">
        <v>24</v>
      </c>
      <c r="D103" s="56">
        <v>3266100</v>
      </c>
      <c r="E103" s="56">
        <v>1000000</v>
      </c>
      <c r="F103" s="58">
        <f t="shared" si="7"/>
        <v>0.3061755610667157</v>
      </c>
    </row>
    <row r="104" spans="1:6" ht="66">
      <c r="A104" s="51">
        <f t="shared" si="8"/>
        <v>94</v>
      </c>
      <c r="B104" s="57" t="s">
        <v>608</v>
      </c>
      <c r="C104" s="37" t="s">
        <v>523</v>
      </c>
      <c r="D104" s="56">
        <v>1283000</v>
      </c>
      <c r="E104" s="56">
        <v>1283000</v>
      </c>
      <c r="F104" s="58">
        <f t="shared" si="7"/>
        <v>1</v>
      </c>
    </row>
    <row r="105" spans="1:6" ht="26.25">
      <c r="A105" s="51">
        <f t="shared" si="8"/>
        <v>95</v>
      </c>
      <c r="B105" s="57" t="s">
        <v>608</v>
      </c>
      <c r="C105" s="37" t="s">
        <v>524</v>
      </c>
      <c r="D105" s="56">
        <v>7403000</v>
      </c>
      <c r="E105" s="56">
        <v>7403000</v>
      </c>
      <c r="F105" s="58">
        <f aca="true" t="shared" si="9" ref="F105:F128">E105/D105</f>
        <v>1</v>
      </c>
    </row>
    <row r="106" spans="1:6" ht="78.75">
      <c r="A106" s="51">
        <f t="shared" si="8"/>
        <v>96</v>
      </c>
      <c r="B106" s="57" t="s">
        <v>606</v>
      </c>
      <c r="C106" s="37" t="s">
        <v>25</v>
      </c>
      <c r="D106" s="56">
        <v>5373000</v>
      </c>
      <c r="E106" s="56">
        <v>5356290</v>
      </c>
      <c r="F106" s="58">
        <f t="shared" si="9"/>
        <v>0.996890005583473</v>
      </c>
    </row>
    <row r="107" spans="1:6" ht="26.25">
      <c r="A107" s="51">
        <f t="shared" si="8"/>
        <v>97</v>
      </c>
      <c r="B107" s="52" t="s">
        <v>26</v>
      </c>
      <c r="C107" s="36" t="s">
        <v>27</v>
      </c>
      <c r="D107" s="53">
        <f>D108+D109+D110+D111+D112+D113+D119</f>
        <v>232698400</v>
      </c>
      <c r="E107" s="53">
        <f>E108+E109+E110+E111+E112+E113+E119</f>
        <v>187625990.01999998</v>
      </c>
      <c r="F107" s="54">
        <f t="shared" si="9"/>
        <v>0.8063054581380876</v>
      </c>
    </row>
    <row r="108" spans="1:6" ht="52.5">
      <c r="A108" s="51">
        <f t="shared" si="8"/>
        <v>98</v>
      </c>
      <c r="B108" s="55" t="s">
        <v>28</v>
      </c>
      <c r="C108" s="37" t="s">
        <v>29</v>
      </c>
      <c r="D108" s="56">
        <v>7334000</v>
      </c>
      <c r="E108" s="56">
        <v>4584800</v>
      </c>
      <c r="F108" s="58">
        <f t="shared" si="9"/>
        <v>0.6251431688028362</v>
      </c>
    </row>
    <row r="109" spans="1:6" ht="78.75">
      <c r="A109" s="51">
        <f t="shared" si="8"/>
        <v>99</v>
      </c>
      <c r="B109" s="55" t="s">
        <v>30</v>
      </c>
      <c r="C109" s="37" t="s">
        <v>539</v>
      </c>
      <c r="D109" s="56">
        <v>13300</v>
      </c>
      <c r="E109" s="56">
        <v>13300</v>
      </c>
      <c r="F109" s="58">
        <f t="shared" si="9"/>
        <v>1</v>
      </c>
    </row>
    <row r="110" spans="1:6" ht="52.5">
      <c r="A110" s="51">
        <f t="shared" si="8"/>
        <v>100</v>
      </c>
      <c r="B110" s="55" t="s">
        <v>31</v>
      </c>
      <c r="C110" s="37" t="s">
        <v>32</v>
      </c>
      <c r="D110" s="56">
        <v>1193200</v>
      </c>
      <c r="E110" s="56">
        <v>1193200</v>
      </c>
      <c r="F110" s="58">
        <f t="shared" si="9"/>
        <v>1</v>
      </c>
    </row>
    <row r="111" spans="1:6" ht="66">
      <c r="A111" s="51">
        <f t="shared" si="8"/>
        <v>101</v>
      </c>
      <c r="B111" s="55" t="s">
        <v>33</v>
      </c>
      <c r="C111" s="37" t="s">
        <v>34</v>
      </c>
      <c r="D111" s="56">
        <v>2595300</v>
      </c>
      <c r="E111" s="56">
        <v>1894569</v>
      </c>
      <c r="F111" s="58">
        <f t="shared" si="9"/>
        <v>0.73</v>
      </c>
    </row>
    <row r="112" spans="1:6" ht="52.5">
      <c r="A112" s="51">
        <f t="shared" si="8"/>
        <v>102</v>
      </c>
      <c r="B112" s="55" t="s">
        <v>35</v>
      </c>
      <c r="C112" s="37" t="s">
        <v>36</v>
      </c>
      <c r="D112" s="56">
        <v>9162000</v>
      </c>
      <c r="E112" s="56">
        <v>5125681.02</v>
      </c>
      <c r="F112" s="58">
        <f t="shared" si="9"/>
        <v>0.5594500130975769</v>
      </c>
    </row>
    <row r="113" spans="1:6" ht="39">
      <c r="A113" s="51">
        <f t="shared" si="8"/>
        <v>103</v>
      </c>
      <c r="B113" s="52" t="s">
        <v>37</v>
      </c>
      <c r="C113" s="36" t="s">
        <v>40</v>
      </c>
      <c r="D113" s="53">
        <f>D114+D115+D116+D117+D118</f>
        <v>66053600</v>
      </c>
      <c r="E113" s="53">
        <f>E114+E115+E116+E117+E118</f>
        <v>52282440</v>
      </c>
      <c r="F113" s="54">
        <f t="shared" si="9"/>
        <v>0.7915153753921058</v>
      </c>
    </row>
    <row r="114" spans="1:6" ht="66">
      <c r="A114" s="51">
        <f aca="true" t="shared" si="10" ref="A114:A132">A113+1</f>
        <v>104</v>
      </c>
      <c r="B114" s="57" t="s">
        <v>41</v>
      </c>
      <c r="C114" s="37" t="s">
        <v>42</v>
      </c>
      <c r="D114" s="56">
        <v>206000</v>
      </c>
      <c r="E114" s="56">
        <v>156000</v>
      </c>
      <c r="F114" s="58">
        <f t="shared" si="9"/>
        <v>0.7572815533980582</v>
      </c>
    </row>
    <row r="115" spans="1:6" ht="52.5">
      <c r="A115" s="51">
        <f t="shared" si="10"/>
        <v>105</v>
      </c>
      <c r="B115" s="57" t="s">
        <v>41</v>
      </c>
      <c r="C115" s="37" t="s">
        <v>43</v>
      </c>
      <c r="D115" s="56">
        <v>36313000</v>
      </c>
      <c r="E115" s="56">
        <v>29950840</v>
      </c>
      <c r="F115" s="58">
        <f t="shared" si="9"/>
        <v>0.824796629306309</v>
      </c>
    </row>
    <row r="116" spans="1:6" ht="66">
      <c r="A116" s="51">
        <f t="shared" si="10"/>
        <v>106</v>
      </c>
      <c r="B116" s="57" t="s">
        <v>41</v>
      </c>
      <c r="C116" s="37" t="s">
        <v>44</v>
      </c>
      <c r="D116" s="56">
        <v>29455000</v>
      </c>
      <c r="E116" s="56">
        <v>22096000</v>
      </c>
      <c r="F116" s="58">
        <f t="shared" si="9"/>
        <v>0.7501612629434731</v>
      </c>
    </row>
    <row r="117" spans="1:6" ht="66">
      <c r="A117" s="51">
        <f t="shared" si="10"/>
        <v>107</v>
      </c>
      <c r="B117" s="57" t="s">
        <v>41</v>
      </c>
      <c r="C117" s="37" t="s">
        <v>45</v>
      </c>
      <c r="D117" s="56">
        <v>600</v>
      </c>
      <c r="E117" s="56">
        <v>600</v>
      </c>
      <c r="F117" s="58">
        <f t="shared" si="9"/>
        <v>1</v>
      </c>
    </row>
    <row r="118" spans="1:6" ht="26.25">
      <c r="A118" s="51">
        <f t="shared" si="10"/>
        <v>108</v>
      </c>
      <c r="B118" s="57" t="s">
        <v>41</v>
      </c>
      <c r="C118" s="37" t="s">
        <v>46</v>
      </c>
      <c r="D118" s="56">
        <v>79000</v>
      </c>
      <c r="E118" s="56">
        <v>79000</v>
      </c>
      <c r="F118" s="58">
        <f t="shared" si="9"/>
        <v>1</v>
      </c>
    </row>
    <row r="119" spans="1:6" ht="26.25">
      <c r="A119" s="51">
        <f t="shared" si="10"/>
        <v>109</v>
      </c>
      <c r="B119" s="52" t="s">
        <v>47</v>
      </c>
      <c r="C119" s="36" t="s">
        <v>48</v>
      </c>
      <c r="D119" s="53">
        <f>D120</f>
        <v>146347000</v>
      </c>
      <c r="E119" s="53">
        <f>E120</f>
        <v>122532000</v>
      </c>
      <c r="F119" s="54">
        <f t="shared" si="9"/>
        <v>0.8372703232727695</v>
      </c>
    </row>
    <row r="120" spans="1:6" ht="171">
      <c r="A120" s="51">
        <f t="shared" si="10"/>
        <v>110</v>
      </c>
      <c r="B120" s="57" t="s">
        <v>49</v>
      </c>
      <c r="C120" s="37" t="s">
        <v>540</v>
      </c>
      <c r="D120" s="56">
        <v>146347000</v>
      </c>
      <c r="E120" s="56">
        <v>122532000</v>
      </c>
      <c r="F120" s="58">
        <f t="shared" si="9"/>
        <v>0.8372703232727695</v>
      </c>
    </row>
    <row r="121" spans="1:6" ht="12.75">
      <c r="A121" s="51">
        <f t="shared" si="10"/>
        <v>111</v>
      </c>
      <c r="B121" s="52" t="s">
        <v>50</v>
      </c>
      <c r="C121" s="36" t="s">
        <v>51</v>
      </c>
      <c r="D121" s="53">
        <f>D122+D125+D126</f>
        <v>17681100</v>
      </c>
      <c r="E121" s="53">
        <f>E122+E125+E126</f>
        <v>989760</v>
      </c>
      <c r="F121" s="54">
        <f t="shared" si="9"/>
        <v>0.055978417632387124</v>
      </c>
    </row>
    <row r="122" spans="1:6" ht="65.25" customHeight="1">
      <c r="A122" s="51">
        <f t="shared" si="10"/>
        <v>112</v>
      </c>
      <c r="B122" s="52" t="s">
        <v>474</v>
      </c>
      <c r="C122" s="36" t="s">
        <v>475</v>
      </c>
      <c r="D122" s="53">
        <f>SUM(D123:D124)</f>
        <v>17217100</v>
      </c>
      <c r="E122" s="53">
        <f>SUM(E123:E124)</f>
        <v>583760</v>
      </c>
      <c r="F122" s="54">
        <f t="shared" si="9"/>
        <v>0.03390582618443292</v>
      </c>
    </row>
    <row r="123" spans="1:6" ht="36.75" customHeight="1">
      <c r="A123" s="51">
        <f t="shared" si="10"/>
        <v>113</v>
      </c>
      <c r="B123" s="52" t="s">
        <v>476</v>
      </c>
      <c r="C123" s="38" t="s">
        <v>477</v>
      </c>
      <c r="D123" s="56">
        <v>14828000</v>
      </c>
      <c r="E123" s="56">
        <v>583760</v>
      </c>
      <c r="F123" s="58">
        <f t="shared" si="9"/>
        <v>0.03936876180199622</v>
      </c>
    </row>
    <row r="124" spans="1:6" ht="39.75" customHeight="1">
      <c r="A124" s="51">
        <f t="shared" si="10"/>
        <v>114</v>
      </c>
      <c r="B124" s="52" t="s">
        <v>476</v>
      </c>
      <c r="C124" s="38" t="s">
        <v>478</v>
      </c>
      <c r="D124" s="56">
        <v>2389100</v>
      </c>
      <c r="E124" s="56">
        <v>0</v>
      </c>
      <c r="F124" s="58">
        <f t="shared" si="9"/>
        <v>0</v>
      </c>
    </row>
    <row r="125" spans="1:6" ht="39.75" customHeight="1">
      <c r="A125" s="51">
        <f t="shared" si="10"/>
        <v>115</v>
      </c>
      <c r="B125" s="52" t="s">
        <v>525</v>
      </c>
      <c r="C125" s="37" t="s">
        <v>526</v>
      </c>
      <c r="D125" s="56">
        <v>119000</v>
      </c>
      <c r="E125" s="56">
        <v>119000</v>
      </c>
      <c r="F125" s="58">
        <f t="shared" si="9"/>
        <v>1</v>
      </c>
    </row>
    <row r="126" spans="1:6" ht="39">
      <c r="A126" s="51">
        <f t="shared" si="10"/>
        <v>116</v>
      </c>
      <c r="B126" s="52" t="s">
        <v>52</v>
      </c>
      <c r="C126" s="36" t="s">
        <v>63</v>
      </c>
      <c r="D126" s="53">
        <f>SUM(D127:D128)</f>
        <v>345000</v>
      </c>
      <c r="E126" s="53">
        <f>SUM(E127:E128)</f>
        <v>287000</v>
      </c>
      <c r="F126" s="54">
        <f t="shared" si="9"/>
        <v>0.8318840579710145</v>
      </c>
    </row>
    <row r="127" spans="1:6" ht="69.75" customHeight="1">
      <c r="A127" s="51">
        <f t="shared" si="10"/>
        <v>117</v>
      </c>
      <c r="B127" s="57" t="s">
        <v>53</v>
      </c>
      <c r="C127" s="42" t="s">
        <v>54</v>
      </c>
      <c r="D127" s="56">
        <v>214000</v>
      </c>
      <c r="E127" s="56">
        <v>156000</v>
      </c>
      <c r="F127" s="58">
        <f t="shared" si="9"/>
        <v>0.7289719626168224</v>
      </c>
    </row>
    <row r="128" spans="1:6" ht="129.75" customHeight="1">
      <c r="A128" s="51">
        <f t="shared" si="10"/>
        <v>118</v>
      </c>
      <c r="B128" s="57" t="s">
        <v>479</v>
      </c>
      <c r="C128" s="43" t="s">
        <v>541</v>
      </c>
      <c r="D128" s="56">
        <v>131000</v>
      </c>
      <c r="E128" s="56">
        <v>131000</v>
      </c>
      <c r="F128" s="58">
        <f t="shared" si="9"/>
        <v>1</v>
      </c>
    </row>
    <row r="129" spans="1:6" ht="45" customHeight="1">
      <c r="A129" s="51">
        <f t="shared" si="10"/>
        <v>119</v>
      </c>
      <c r="B129" s="59" t="s">
        <v>55</v>
      </c>
      <c r="C129" s="44" t="s">
        <v>56</v>
      </c>
      <c r="D129" s="60">
        <f>SUM(D130:D131)</f>
        <v>0</v>
      </c>
      <c r="E129" s="60">
        <f>SUM(E130:E131)</f>
        <v>-4901178.29</v>
      </c>
      <c r="F129" s="54">
        <v>0</v>
      </c>
    </row>
    <row r="130" spans="1:6" ht="52.5">
      <c r="A130" s="51">
        <f t="shared" si="10"/>
        <v>120</v>
      </c>
      <c r="B130" s="61" t="s">
        <v>57</v>
      </c>
      <c r="C130" s="45" t="s">
        <v>58</v>
      </c>
      <c r="D130" s="62">
        <v>0</v>
      </c>
      <c r="E130" s="63">
        <v>-2453510.22</v>
      </c>
      <c r="F130" s="58">
        <v>0</v>
      </c>
    </row>
    <row r="131" spans="1:6" ht="52.5">
      <c r="A131" s="51">
        <f t="shared" si="10"/>
        <v>121</v>
      </c>
      <c r="B131" s="61" t="s">
        <v>480</v>
      </c>
      <c r="C131" s="45" t="s">
        <v>58</v>
      </c>
      <c r="D131" s="62">
        <v>0</v>
      </c>
      <c r="E131" s="63">
        <v>-2447668.07</v>
      </c>
      <c r="F131" s="58">
        <v>0</v>
      </c>
    </row>
    <row r="132" spans="1:6" ht="24" customHeight="1">
      <c r="A132" s="51">
        <f t="shared" si="10"/>
        <v>122</v>
      </c>
      <c r="B132" s="74" t="s">
        <v>59</v>
      </c>
      <c r="C132" s="75"/>
      <c r="D132" s="65">
        <f>D11+D74+D129</f>
        <v>689680899.3100001</v>
      </c>
      <c r="E132" s="65">
        <f>E11+E74+E129</f>
        <v>528118698.47999996</v>
      </c>
      <c r="F132" s="54">
        <f>E132/D132</f>
        <v>0.7657435474990868</v>
      </c>
    </row>
  </sheetData>
  <sheetProtection/>
  <mergeCells count="10">
    <mergeCell ref="E4:F4"/>
    <mergeCell ref="A6:F6"/>
    <mergeCell ref="B132:C132"/>
    <mergeCell ref="B7:F7"/>
    <mergeCell ref="A9:A10"/>
    <mergeCell ref="B9:B10"/>
    <mergeCell ref="C9:C10"/>
    <mergeCell ref="D9:D10"/>
    <mergeCell ref="E9:E10"/>
    <mergeCell ref="F9:F10"/>
  </mergeCells>
  <printOptions/>
  <pageMargins left="0.7874015748031497" right="0" top="0" bottom="0" header="0.5118110236220472" footer="0.5118110236220472"/>
  <pageSetup fitToHeight="3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6"/>
  <sheetViews>
    <sheetView zoomScalePageLayoutView="0" workbookViewId="0" topLeftCell="A353">
      <selection activeCell="A1" sqref="A1:H363"/>
    </sheetView>
  </sheetViews>
  <sheetFormatPr defaultColWidth="9.140625" defaultRowHeight="12.75"/>
  <cols>
    <col min="1" max="1" width="5.7109375" style="1" customWidth="1"/>
    <col min="2" max="2" width="52.7109375" style="2" customWidth="1"/>
    <col min="3" max="3" width="6.28125" style="2" customWidth="1"/>
    <col min="4" max="4" width="9.57421875" style="3" customWidth="1"/>
    <col min="5" max="5" width="7.28125" style="2" customWidth="1"/>
    <col min="6" max="6" width="13.8515625" style="2" customWidth="1"/>
    <col min="7" max="7" width="14.57421875" style="2" customWidth="1"/>
    <col min="8" max="8" width="9.140625" style="2" customWidth="1"/>
    <col min="9" max="9" width="12.00390625" style="2" customWidth="1"/>
    <col min="10" max="16384" width="9.140625" style="2" customWidth="1"/>
  </cols>
  <sheetData>
    <row r="1" spans="1:8" ht="12.75">
      <c r="A1" s="11"/>
      <c r="B1" s="12"/>
      <c r="C1" s="12"/>
      <c r="D1" s="25"/>
      <c r="E1" s="12"/>
      <c r="F1" s="12"/>
      <c r="G1" s="12"/>
      <c r="H1" s="13" t="s">
        <v>141</v>
      </c>
    </row>
    <row r="2" spans="1:8" ht="12.75">
      <c r="A2" s="11"/>
      <c r="B2" s="12"/>
      <c r="C2" s="12"/>
      <c r="D2" s="25"/>
      <c r="E2" s="12"/>
      <c r="F2" s="12"/>
      <c r="G2" s="12"/>
      <c r="H2" s="13" t="s">
        <v>452</v>
      </c>
    </row>
    <row r="3" spans="1:8" ht="12.75">
      <c r="A3" s="11"/>
      <c r="B3" s="12"/>
      <c r="C3" s="12"/>
      <c r="D3" s="25"/>
      <c r="E3" s="12"/>
      <c r="F3" s="12"/>
      <c r="G3" s="12"/>
      <c r="H3" s="13" t="s">
        <v>128</v>
      </c>
    </row>
    <row r="4" spans="1:8" ht="12.75">
      <c r="A4" s="11"/>
      <c r="B4" s="12"/>
      <c r="C4" s="12"/>
      <c r="D4" s="25"/>
      <c r="E4" s="12"/>
      <c r="F4" s="12"/>
      <c r="G4" s="12"/>
      <c r="H4" s="13" t="s">
        <v>158</v>
      </c>
    </row>
    <row r="5" spans="1:8" ht="12.75">
      <c r="A5" s="11"/>
      <c r="B5" s="12"/>
      <c r="C5" s="12"/>
      <c r="D5" s="25"/>
      <c r="E5" s="12"/>
      <c r="F5" s="90" t="s">
        <v>613</v>
      </c>
      <c r="G5" s="91"/>
      <c r="H5" s="91"/>
    </row>
    <row r="6" spans="1:8" ht="6" customHeight="1">
      <c r="A6" s="11"/>
      <c r="B6" s="12"/>
      <c r="C6" s="12"/>
      <c r="D6" s="25"/>
      <c r="E6" s="12"/>
      <c r="F6" s="12"/>
      <c r="G6" s="12"/>
      <c r="H6" s="12"/>
    </row>
    <row r="7" spans="1:8" ht="33.75" customHeight="1">
      <c r="A7" s="83" t="s">
        <v>330</v>
      </c>
      <c r="B7" s="83"/>
      <c r="C7" s="83"/>
      <c r="D7" s="83"/>
      <c r="E7" s="83"/>
      <c r="F7" s="83"/>
      <c r="G7" s="67"/>
      <c r="H7" s="67"/>
    </row>
    <row r="8" ht="3.75" customHeight="1"/>
    <row r="9" spans="1:8" ht="11.25" customHeight="1">
      <c r="A9" s="84" t="s">
        <v>129</v>
      </c>
      <c r="B9" s="84" t="s">
        <v>142</v>
      </c>
      <c r="C9" s="84" t="s">
        <v>130</v>
      </c>
      <c r="D9" s="84" t="s">
        <v>127</v>
      </c>
      <c r="E9" s="84" t="s">
        <v>153</v>
      </c>
      <c r="F9" s="84" t="s">
        <v>38</v>
      </c>
      <c r="G9" s="87" t="s">
        <v>131</v>
      </c>
      <c r="H9" s="87"/>
    </row>
    <row r="10" spans="1:8" ht="11.25" customHeight="1">
      <c r="A10" s="85"/>
      <c r="B10" s="85"/>
      <c r="C10" s="85"/>
      <c r="D10" s="85"/>
      <c r="E10" s="85"/>
      <c r="F10" s="85"/>
      <c r="G10" s="87"/>
      <c r="H10" s="87"/>
    </row>
    <row r="11" spans="1:8" ht="51">
      <c r="A11" s="86"/>
      <c r="B11" s="86"/>
      <c r="C11" s="86"/>
      <c r="D11" s="86"/>
      <c r="E11" s="86"/>
      <c r="F11" s="86"/>
      <c r="G11" s="4" t="s">
        <v>39</v>
      </c>
      <c r="H11" s="4" t="s">
        <v>581</v>
      </c>
    </row>
    <row r="12" spans="1:8" ht="9.75">
      <c r="A12" s="5">
        <v>1</v>
      </c>
      <c r="B12" s="6">
        <v>2</v>
      </c>
      <c r="C12" s="7" t="s">
        <v>132</v>
      </c>
      <c r="D12" s="7" t="s">
        <v>133</v>
      </c>
      <c r="E12" s="7" t="s">
        <v>134</v>
      </c>
      <c r="F12" s="7">
        <v>6</v>
      </c>
      <c r="G12" s="7">
        <v>7</v>
      </c>
      <c r="H12" s="7">
        <v>8</v>
      </c>
    </row>
    <row r="13" spans="1:8" s="29" customFormat="1" ht="12.75">
      <c r="A13" s="32">
        <v>1</v>
      </c>
      <c r="B13" s="33" t="s">
        <v>319</v>
      </c>
      <c r="C13" s="34" t="s">
        <v>160</v>
      </c>
      <c r="D13" s="34" t="s">
        <v>161</v>
      </c>
      <c r="E13" s="34" t="s">
        <v>159</v>
      </c>
      <c r="F13" s="35">
        <v>49831269.18</v>
      </c>
      <c r="G13" s="35">
        <v>32064024.2</v>
      </c>
      <c r="H13" s="35">
        <f>G13/F13*100</f>
        <v>64.34518872914647</v>
      </c>
    </row>
    <row r="14" spans="1:8" ht="39">
      <c r="A14" s="31">
        <f>1+A13</f>
        <v>2</v>
      </c>
      <c r="B14" s="26" t="s">
        <v>320</v>
      </c>
      <c r="C14" s="27" t="s">
        <v>162</v>
      </c>
      <c r="D14" s="27" t="s">
        <v>161</v>
      </c>
      <c r="E14" s="27" t="s">
        <v>159</v>
      </c>
      <c r="F14" s="28">
        <v>1046070</v>
      </c>
      <c r="G14" s="28">
        <v>801111.29</v>
      </c>
      <c r="H14" s="28">
        <f aca="true" t="shared" si="0" ref="H14:H76">G14/F14*100</f>
        <v>76.5829523836837</v>
      </c>
    </row>
    <row r="15" spans="1:8" ht="52.5">
      <c r="A15" s="31">
        <f aca="true" t="shared" si="1" ref="A15:A77">1+A14</f>
        <v>3</v>
      </c>
      <c r="B15" s="26" t="s">
        <v>321</v>
      </c>
      <c r="C15" s="27" t="s">
        <v>162</v>
      </c>
      <c r="D15" s="27" t="s">
        <v>163</v>
      </c>
      <c r="E15" s="27" t="s">
        <v>159</v>
      </c>
      <c r="F15" s="28">
        <v>1046070</v>
      </c>
      <c r="G15" s="28">
        <v>801111.29</v>
      </c>
      <c r="H15" s="28">
        <f t="shared" si="0"/>
        <v>76.5829523836837</v>
      </c>
    </row>
    <row r="16" spans="1:8" ht="12.75">
      <c r="A16" s="31">
        <f t="shared" si="1"/>
        <v>4</v>
      </c>
      <c r="B16" s="26" t="s">
        <v>322</v>
      </c>
      <c r="C16" s="27" t="s">
        <v>162</v>
      </c>
      <c r="D16" s="27" t="s">
        <v>164</v>
      </c>
      <c r="E16" s="27" t="s">
        <v>159</v>
      </c>
      <c r="F16" s="28">
        <v>1046070</v>
      </c>
      <c r="G16" s="28">
        <v>801111.29</v>
      </c>
      <c r="H16" s="28">
        <f t="shared" si="0"/>
        <v>76.5829523836837</v>
      </c>
    </row>
    <row r="17" spans="1:8" ht="26.25">
      <c r="A17" s="31">
        <f t="shared" si="1"/>
        <v>5</v>
      </c>
      <c r="B17" s="26" t="s">
        <v>323</v>
      </c>
      <c r="C17" s="27" t="s">
        <v>162</v>
      </c>
      <c r="D17" s="27" t="s">
        <v>164</v>
      </c>
      <c r="E17" s="27" t="s">
        <v>165</v>
      </c>
      <c r="F17" s="28">
        <v>1046070</v>
      </c>
      <c r="G17" s="28">
        <v>801111.29</v>
      </c>
      <c r="H17" s="28">
        <f t="shared" si="0"/>
        <v>76.5829523836837</v>
      </c>
    </row>
    <row r="18" spans="1:8" ht="39">
      <c r="A18" s="31">
        <f t="shared" si="1"/>
        <v>6</v>
      </c>
      <c r="B18" s="26" t="s">
        <v>324</v>
      </c>
      <c r="C18" s="27" t="s">
        <v>166</v>
      </c>
      <c r="D18" s="27" t="s">
        <v>161</v>
      </c>
      <c r="E18" s="27" t="s">
        <v>159</v>
      </c>
      <c r="F18" s="28">
        <v>2603580</v>
      </c>
      <c r="G18" s="28">
        <v>1823376.73</v>
      </c>
      <c r="H18" s="28">
        <f t="shared" si="0"/>
        <v>70.03344356616658</v>
      </c>
    </row>
    <row r="19" spans="1:8" ht="52.5">
      <c r="A19" s="31">
        <f t="shared" si="1"/>
        <v>7</v>
      </c>
      <c r="B19" s="26" t="s">
        <v>321</v>
      </c>
      <c r="C19" s="27" t="s">
        <v>166</v>
      </c>
      <c r="D19" s="27" t="s">
        <v>163</v>
      </c>
      <c r="E19" s="27" t="s">
        <v>159</v>
      </c>
      <c r="F19" s="28">
        <v>2603580</v>
      </c>
      <c r="G19" s="28">
        <v>1823376.73</v>
      </c>
      <c r="H19" s="28">
        <f t="shared" si="0"/>
        <v>70.03344356616658</v>
      </c>
    </row>
    <row r="20" spans="1:8" ht="12.75">
      <c r="A20" s="31">
        <f t="shared" si="1"/>
        <v>8</v>
      </c>
      <c r="B20" s="26" t="s">
        <v>325</v>
      </c>
      <c r="C20" s="27" t="s">
        <v>166</v>
      </c>
      <c r="D20" s="27" t="s">
        <v>167</v>
      </c>
      <c r="E20" s="27" t="s">
        <v>159</v>
      </c>
      <c r="F20" s="28">
        <v>1468605</v>
      </c>
      <c r="G20" s="28">
        <v>1032499.94</v>
      </c>
      <c r="H20" s="28">
        <f t="shared" si="0"/>
        <v>70.3048089853977</v>
      </c>
    </row>
    <row r="21" spans="1:8" ht="26.25">
      <c r="A21" s="31">
        <f t="shared" si="1"/>
        <v>9</v>
      </c>
      <c r="B21" s="26" t="s">
        <v>323</v>
      </c>
      <c r="C21" s="27" t="s">
        <v>166</v>
      </c>
      <c r="D21" s="27" t="s">
        <v>167</v>
      </c>
      <c r="E21" s="27" t="s">
        <v>165</v>
      </c>
      <c r="F21" s="28">
        <v>1468605</v>
      </c>
      <c r="G21" s="28">
        <v>1032499.94</v>
      </c>
      <c r="H21" s="28">
        <f t="shared" si="0"/>
        <v>70.3048089853977</v>
      </c>
    </row>
    <row r="22" spans="1:8" ht="26.25">
      <c r="A22" s="31">
        <f t="shared" si="1"/>
        <v>10</v>
      </c>
      <c r="B22" s="26" t="s">
        <v>326</v>
      </c>
      <c r="C22" s="27" t="s">
        <v>166</v>
      </c>
      <c r="D22" s="27" t="s">
        <v>168</v>
      </c>
      <c r="E22" s="27" t="s">
        <v>159</v>
      </c>
      <c r="F22" s="28">
        <v>1005375</v>
      </c>
      <c r="G22" s="28">
        <v>735076.79</v>
      </c>
      <c r="H22" s="28">
        <f t="shared" si="0"/>
        <v>73.11468755439513</v>
      </c>
    </row>
    <row r="23" spans="1:8" ht="26.25">
      <c r="A23" s="31">
        <f t="shared" si="1"/>
        <v>11</v>
      </c>
      <c r="B23" s="26" t="s">
        <v>323</v>
      </c>
      <c r="C23" s="27" t="s">
        <v>166</v>
      </c>
      <c r="D23" s="27" t="s">
        <v>168</v>
      </c>
      <c r="E23" s="27" t="s">
        <v>165</v>
      </c>
      <c r="F23" s="28">
        <v>1005375</v>
      </c>
      <c r="G23" s="28">
        <v>735076.79</v>
      </c>
      <c r="H23" s="28">
        <f t="shared" si="0"/>
        <v>73.11468755439513</v>
      </c>
    </row>
    <row r="24" spans="1:8" ht="26.25">
      <c r="A24" s="31">
        <f t="shared" si="1"/>
        <v>12</v>
      </c>
      <c r="B24" s="26" t="s">
        <v>327</v>
      </c>
      <c r="C24" s="27" t="s">
        <v>166</v>
      </c>
      <c r="D24" s="27" t="s">
        <v>169</v>
      </c>
      <c r="E24" s="27" t="s">
        <v>159</v>
      </c>
      <c r="F24" s="28">
        <v>129600</v>
      </c>
      <c r="G24" s="28">
        <v>55800</v>
      </c>
      <c r="H24" s="28">
        <f t="shared" si="0"/>
        <v>43.05555555555556</v>
      </c>
    </row>
    <row r="25" spans="1:8" ht="26.25">
      <c r="A25" s="31">
        <f t="shared" si="1"/>
        <v>13</v>
      </c>
      <c r="B25" s="26" t="s">
        <v>323</v>
      </c>
      <c r="C25" s="27" t="s">
        <v>166</v>
      </c>
      <c r="D25" s="27" t="s">
        <v>169</v>
      </c>
      <c r="E25" s="27" t="s">
        <v>165</v>
      </c>
      <c r="F25" s="28">
        <v>129600</v>
      </c>
      <c r="G25" s="28">
        <v>55800</v>
      </c>
      <c r="H25" s="28">
        <f t="shared" si="0"/>
        <v>43.05555555555556</v>
      </c>
    </row>
    <row r="26" spans="1:8" ht="52.5">
      <c r="A26" s="31">
        <f t="shared" si="1"/>
        <v>14</v>
      </c>
      <c r="B26" s="26" t="s">
        <v>328</v>
      </c>
      <c r="C26" s="27" t="s">
        <v>170</v>
      </c>
      <c r="D26" s="27" t="s">
        <v>161</v>
      </c>
      <c r="E26" s="27" t="s">
        <v>159</v>
      </c>
      <c r="F26" s="28">
        <v>21402120</v>
      </c>
      <c r="G26" s="28">
        <v>14639179.1</v>
      </c>
      <c r="H26" s="28">
        <f t="shared" si="0"/>
        <v>68.40060283747592</v>
      </c>
    </row>
    <row r="27" spans="1:8" ht="52.5">
      <c r="A27" s="31">
        <f t="shared" si="1"/>
        <v>15</v>
      </c>
      <c r="B27" s="26" t="s">
        <v>321</v>
      </c>
      <c r="C27" s="27" t="s">
        <v>170</v>
      </c>
      <c r="D27" s="27" t="s">
        <v>163</v>
      </c>
      <c r="E27" s="27" t="s">
        <v>159</v>
      </c>
      <c r="F27" s="28">
        <v>21402120</v>
      </c>
      <c r="G27" s="28">
        <v>14639179.1</v>
      </c>
      <c r="H27" s="28">
        <f t="shared" si="0"/>
        <v>68.40060283747592</v>
      </c>
    </row>
    <row r="28" spans="1:8" ht="12.75">
      <c r="A28" s="31">
        <f t="shared" si="1"/>
        <v>16</v>
      </c>
      <c r="B28" s="26" t="s">
        <v>325</v>
      </c>
      <c r="C28" s="27" t="s">
        <v>170</v>
      </c>
      <c r="D28" s="27" t="s">
        <v>167</v>
      </c>
      <c r="E28" s="27" t="s">
        <v>159</v>
      </c>
      <c r="F28" s="28">
        <v>21402120</v>
      </c>
      <c r="G28" s="28">
        <v>14639179.1</v>
      </c>
      <c r="H28" s="28">
        <f t="shared" si="0"/>
        <v>68.40060283747592</v>
      </c>
    </row>
    <row r="29" spans="1:8" ht="26.25">
      <c r="A29" s="31">
        <f t="shared" si="1"/>
        <v>17</v>
      </c>
      <c r="B29" s="26" t="s">
        <v>323</v>
      </c>
      <c r="C29" s="27" t="s">
        <v>170</v>
      </c>
      <c r="D29" s="27" t="s">
        <v>167</v>
      </c>
      <c r="E29" s="27" t="s">
        <v>165</v>
      </c>
      <c r="F29" s="28">
        <v>21402120</v>
      </c>
      <c r="G29" s="28">
        <v>14639179.1</v>
      </c>
      <c r="H29" s="28">
        <f t="shared" si="0"/>
        <v>68.40060283747592</v>
      </c>
    </row>
    <row r="30" spans="1:8" ht="39">
      <c r="A30" s="31">
        <f t="shared" si="1"/>
        <v>18</v>
      </c>
      <c r="B30" s="26" t="s">
        <v>329</v>
      </c>
      <c r="C30" s="27" t="s">
        <v>171</v>
      </c>
      <c r="D30" s="27" t="s">
        <v>161</v>
      </c>
      <c r="E30" s="27" t="s">
        <v>159</v>
      </c>
      <c r="F30" s="28">
        <v>2221570</v>
      </c>
      <c r="G30" s="28">
        <v>1373426.08</v>
      </c>
      <c r="H30" s="28">
        <f t="shared" si="0"/>
        <v>61.82231845046522</v>
      </c>
    </row>
    <row r="31" spans="1:8" ht="52.5">
      <c r="A31" s="31">
        <f t="shared" si="1"/>
        <v>19</v>
      </c>
      <c r="B31" s="26" t="s">
        <v>321</v>
      </c>
      <c r="C31" s="27" t="s">
        <v>171</v>
      </c>
      <c r="D31" s="27" t="s">
        <v>163</v>
      </c>
      <c r="E31" s="27" t="s">
        <v>159</v>
      </c>
      <c r="F31" s="28">
        <v>2221570</v>
      </c>
      <c r="G31" s="28">
        <v>1373426.08</v>
      </c>
      <c r="H31" s="28">
        <f t="shared" si="0"/>
        <v>61.82231845046522</v>
      </c>
    </row>
    <row r="32" spans="1:8" ht="12.75">
      <c r="A32" s="31">
        <f t="shared" si="1"/>
        <v>20</v>
      </c>
      <c r="B32" s="26" t="s">
        <v>325</v>
      </c>
      <c r="C32" s="27" t="s">
        <v>171</v>
      </c>
      <c r="D32" s="27" t="s">
        <v>167</v>
      </c>
      <c r="E32" s="27" t="s">
        <v>159</v>
      </c>
      <c r="F32" s="28">
        <v>1545510</v>
      </c>
      <c r="G32" s="28">
        <v>851637.95</v>
      </c>
      <c r="H32" s="28">
        <f t="shared" si="0"/>
        <v>55.104007738545846</v>
      </c>
    </row>
    <row r="33" spans="1:8" ht="26.25">
      <c r="A33" s="31">
        <f t="shared" si="1"/>
        <v>21</v>
      </c>
      <c r="B33" s="26" t="s">
        <v>323</v>
      </c>
      <c r="C33" s="27" t="s">
        <v>171</v>
      </c>
      <c r="D33" s="27" t="s">
        <v>167</v>
      </c>
      <c r="E33" s="27" t="s">
        <v>165</v>
      </c>
      <c r="F33" s="28">
        <v>1545510</v>
      </c>
      <c r="G33" s="28">
        <v>851637.95</v>
      </c>
      <c r="H33" s="28">
        <f t="shared" si="0"/>
        <v>55.104007738545846</v>
      </c>
    </row>
    <row r="34" spans="1:8" ht="27" customHeight="1">
      <c r="A34" s="31">
        <f t="shared" si="1"/>
        <v>22</v>
      </c>
      <c r="B34" s="26" t="s">
        <v>352</v>
      </c>
      <c r="C34" s="27" t="s">
        <v>171</v>
      </c>
      <c r="D34" s="27" t="s">
        <v>172</v>
      </c>
      <c r="E34" s="27" t="s">
        <v>159</v>
      </c>
      <c r="F34" s="28">
        <v>676060</v>
      </c>
      <c r="G34" s="28">
        <v>521788.13</v>
      </c>
      <c r="H34" s="28">
        <f t="shared" si="0"/>
        <v>77.18074283347633</v>
      </c>
    </row>
    <row r="35" spans="1:8" ht="26.25">
      <c r="A35" s="31">
        <f t="shared" si="1"/>
        <v>23</v>
      </c>
      <c r="B35" s="26" t="s">
        <v>323</v>
      </c>
      <c r="C35" s="27" t="s">
        <v>171</v>
      </c>
      <c r="D35" s="27" t="s">
        <v>172</v>
      </c>
      <c r="E35" s="27" t="s">
        <v>165</v>
      </c>
      <c r="F35" s="28">
        <v>676060</v>
      </c>
      <c r="G35" s="28">
        <v>521788.13</v>
      </c>
      <c r="H35" s="28">
        <f t="shared" si="0"/>
        <v>77.18074283347633</v>
      </c>
    </row>
    <row r="36" spans="1:8" ht="12.75">
      <c r="A36" s="31">
        <f t="shared" si="1"/>
        <v>24</v>
      </c>
      <c r="B36" s="26" t="s">
        <v>353</v>
      </c>
      <c r="C36" s="27" t="s">
        <v>173</v>
      </c>
      <c r="D36" s="27" t="s">
        <v>161</v>
      </c>
      <c r="E36" s="27" t="s">
        <v>159</v>
      </c>
      <c r="F36" s="28">
        <v>2032000</v>
      </c>
      <c r="G36" s="28">
        <v>2031530.64</v>
      </c>
      <c r="H36" s="28">
        <f t="shared" si="0"/>
        <v>99.97690157480315</v>
      </c>
    </row>
    <row r="37" spans="1:8" ht="12.75">
      <c r="A37" s="31">
        <f t="shared" si="1"/>
        <v>25</v>
      </c>
      <c r="B37" s="26" t="s">
        <v>354</v>
      </c>
      <c r="C37" s="27" t="s">
        <v>173</v>
      </c>
      <c r="D37" s="27" t="s">
        <v>174</v>
      </c>
      <c r="E37" s="27" t="s">
        <v>159</v>
      </c>
      <c r="F37" s="28">
        <v>2032000</v>
      </c>
      <c r="G37" s="28">
        <v>2031530.64</v>
      </c>
      <c r="H37" s="28">
        <f t="shared" si="0"/>
        <v>99.97690157480315</v>
      </c>
    </row>
    <row r="38" spans="1:8" ht="26.25">
      <c r="A38" s="31">
        <f t="shared" si="1"/>
        <v>26</v>
      </c>
      <c r="B38" s="26" t="s">
        <v>355</v>
      </c>
      <c r="C38" s="27" t="s">
        <v>173</v>
      </c>
      <c r="D38" s="27" t="s">
        <v>175</v>
      </c>
      <c r="E38" s="27" t="s">
        <v>159</v>
      </c>
      <c r="F38" s="28">
        <v>2032000</v>
      </c>
      <c r="G38" s="28">
        <v>2031530.64</v>
      </c>
      <c r="H38" s="28">
        <f t="shared" si="0"/>
        <v>99.97690157480315</v>
      </c>
    </row>
    <row r="39" spans="1:8" ht="26.25">
      <c r="A39" s="31">
        <f t="shared" si="1"/>
        <v>27</v>
      </c>
      <c r="B39" s="26" t="s">
        <v>323</v>
      </c>
      <c r="C39" s="27" t="s">
        <v>173</v>
      </c>
      <c r="D39" s="27" t="s">
        <v>175</v>
      </c>
      <c r="E39" s="27" t="s">
        <v>165</v>
      </c>
      <c r="F39" s="28">
        <v>2032000</v>
      </c>
      <c r="G39" s="28">
        <v>2031530.64</v>
      </c>
      <c r="H39" s="28">
        <f t="shared" si="0"/>
        <v>99.97690157480315</v>
      </c>
    </row>
    <row r="40" spans="1:8" ht="12.75">
      <c r="A40" s="31">
        <f t="shared" si="1"/>
        <v>28</v>
      </c>
      <c r="B40" s="26" t="s">
        <v>177</v>
      </c>
      <c r="C40" s="27" t="s">
        <v>176</v>
      </c>
      <c r="D40" s="27" t="s">
        <v>161</v>
      </c>
      <c r="E40" s="27" t="s">
        <v>159</v>
      </c>
      <c r="F40" s="28">
        <v>1375381</v>
      </c>
      <c r="G40" s="28">
        <v>0</v>
      </c>
      <c r="H40" s="28">
        <f t="shared" si="0"/>
        <v>0</v>
      </c>
    </row>
    <row r="41" spans="1:8" ht="12.75">
      <c r="A41" s="31">
        <f t="shared" si="1"/>
        <v>29</v>
      </c>
      <c r="B41" s="26" t="s">
        <v>356</v>
      </c>
      <c r="C41" s="27" t="s">
        <v>176</v>
      </c>
      <c r="D41" s="27" t="s">
        <v>178</v>
      </c>
      <c r="E41" s="27" t="s">
        <v>159</v>
      </c>
      <c r="F41" s="28">
        <v>1375381</v>
      </c>
      <c r="G41" s="28">
        <v>0</v>
      </c>
      <c r="H41" s="28">
        <f t="shared" si="0"/>
        <v>0</v>
      </c>
    </row>
    <row r="42" spans="1:8" ht="12.75">
      <c r="A42" s="31">
        <f t="shared" si="1"/>
        <v>30</v>
      </c>
      <c r="B42" s="26" t="s">
        <v>357</v>
      </c>
      <c r="C42" s="27" t="s">
        <v>176</v>
      </c>
      <c r="D42" s="27" t="s">
        <v>179</v>
      </c>
      <c r="E42" s="27" t="s">
        <v>159</v>
      </c>
      <c r="F42" s="28">
        <v>1375381</v>
      </c>
      <c r="G42" s="28">
        <v>0</v>
      </c>
      <c r="H42" s="28">
        <f t="shared" si="0"/>
        <v>0</v>
      </c>
    </row>
    <row r="43" spans="1:8" ht="12.75">
      <c r="A43" s="31">
        <f t="shared" si="1"/>
        <v>31</v>
      </c>
      <c r="B43" s="26" t="s">
        <v>358</v>
      </c>
      <c r="C43" s="27" t="s">
        <v>176</v>
      </c>
      <c r="D43" s="27" t="s">
        <v>179</v>
      </c>
      <c r="E43" s="27" t="s">
        <v>180</v>
      </c>
      <c r="F43" s="28">
        <v>1375381</v>
      </c>
      <c r="G43" s="28">
        <v>0</v>
      </c>
      <c r="H43" s="28">
        <f t="shared" si="0"/>
        <v>0</v>
      </c>
    </row>
    <row r="44" spans="1:8" ht="12.75">
      <c r="A44" s="31">
        <f t="shared" si="1"/>
        <v>32</v>
      </c>
      <c r="B44" s="26" t="s">
        <v>359</v>
      </c>
      <c r="C44" s="27" t="s">
        <v>181</v>
      </c>
      <c r="D44" s="27" t="s">
        <v>161</v>
      </c>
      <c r="E44" s="27" t="s">
        <v>159</v>
      </c>
      <c r="F44" s="28">
        <v>19150548.18</v>
      </c>
      <c r="G44" s="28">
        <v>11395400.36</v>
      </c>
      <c r="H44" s="28">
        <f t="shared" si="0"/>
        <v>59.504303756175815</v>
      </c>
    </row>
    <row r="45" spans="1:8" ht="26.25">
      <c r="A45" s="31">
        <f t="shared" si="1"/>
        <v>33</v>
      </c>
      <c r="B45" s="26" t="s">
        <v>331</v>
      </c>
      <c r="C45" s="27" t="s">
        <v>181</v>
      </c>
      <c r="D45" s="27" t="s">
        <v>332</v>
      </c>
      <c r="E45" s="27" t="s">
        <v>159</v>
      </c>
      <c r="F45" s="28">
        <v>126300</v>
      </c>
      <c r="G45" s="28">
        <v>19918.27</v>
      </c>
      <c r="H45" s="28">
        <f t="shared" si="0"/>
        <v>15.770601741884402</v>
      </c>
    </row>
    <row r="46" spans="1:8" ht="12.75">
      <c r="A46" s="31">
        <f t="shared" si="1"/>
        <v>34</v>
      </c>
      <c r="B46" s="26" t="s">
        <v>365</v>
      </c>
      <c r="C46" s="27" t="s">
        <v>181</v>
      </c>
      <c r="D46" s="27" t="s">
        <v>332</v>
      </c>
      <c r="E46" s="27" t="s">
        <v>187</v>
      </c>
      <c r="F46" s="28">
        <v>126300</v>
      </c>
      <c r="G46" s="28">
        <v>19918.27</v>
      </c>
      <c r="H46" s="28">
        <f t="shared" si="0"/>
        <v>15.770601741884402</v>
      </c>
    </row>
    <row r="47" spans="1:8" ht="66">
      <c r="A47" s="31">
        <f t="shared" si="1"/>
        <v>35</v>
      </c>
      <c r="B47" s="26" t="s">
        <v>366</v>
      </c>
      <c r="C47" s="27" t="s">
        <v>181</v>
      </c>
      <c r="D47" s="27" t="s">
        <v>188</v>
      </c>
      <c r="E47" s="27" t="s">
        <v>159</v>
      </c>
      <c r="F47" s="28">
        <v>206000</v>
      </c>
      <c r="G47" s="28">
        <v>132224.87</v>
      </c>
      <c r="H47" s="28">
        <f t="shared" si="0"/>
        <v>64.18683009708738</v>
      </c>
    </row>
    <row r="48" spans="1:8" ht="26.25">
      <c r="A48" s="31">
        <f t="shared" si="1"/>
        <v>36</v>
      </c>
      <c r="B48" s="26" t="s">
        <v>323</v>
      </c>
      <c r="C48" s="27" t="s">
        <v>181</v>
      </c>
      <c r="D48" s="27" t="s">
        <v>188</v>
      </c>
      <c r="E48" s="27" t="s">
        <v>165</v>
      </c>
      <c r="F48" s="28">
        <v>206000</v>
      </c>
      <c r="G48" s="28">
        <v>132224.87</v>
      </c>
      <c r="H48" s="28">
        <f t="shared" si="0"/>
        <v>64.18683009708738</v>
      </c>
    </row>
    <row r="49" spans="1:8" ht="66">
      <c r="A49" s="31">
        <f t="shared" si="1"/>
        <v>37</v>
      </c>
      <c r="B49" s="26" t="s">
        <v>367</v>
      </c>
      <c r="C49" s="27" t="s">
        <v>181</v>
      </c>
      <c r="D49" s="27" t="s">
        <v>189</v>
      </c>
      <c r="E49" s="27" t="s">
        <v>159</v>
      </c>
      <c r="F49" s="28">
        <v>100</v>
      </c>
      <c r="G49" s="28">
        <v>0</v>
      </c>
      <c r="H49" s="28">
        <f t="shared" si="0"/>
        <v>0</v>
      </c>
    </row>
    <row r="50" spans="1:8" ht="26.25">
      <c r="A50" s="31">
        <f t="shared" si="1"/>
        <v>38</v>
      </c>
      <c r="B50" s="26" t="s">
        <v>323</v>
      </c>
      <c r="C50" s="27" t="s">
        <v>181</v>
      </c>
      <c r="D50" s="27" t="s">
        <v>189</v>
      </c>
      <c r="E50" s="27" t="s">
        <v>165</v>
      </c>
      <c r="F50" s="28">
        <v>100</v>
      </c>
      <c r="G50" s="28">
        <v>0</v>
      </c>
      <c r="H50" s="28">
        <f t="shared" si="0"/>
        <v>0</v>
      </c>
    </row>
    <row r="51" spans="1:8" ht="39">
      <c r="A51" s="31">
        <f t="shared" si="1"/>
        <v>39</v>
      </c>
      <c r="B51" s="26" t="s">
        <v>368</v>
      </c>
      <c r="C51" s="27" t="s">
        <v>181</v>
      </c>
      <c r="D51" s="27" t="s">
        <v>190</v>
      </c>
      <c r="E51" s="27" t="s">
        <v>159</v>
      </c>
      <c r="F51" s="28">
        <v>79000</v>
      </c>
      <c r="G51" s="28">
        <v>1500</v>
      </c>
      <c r="H51" s="28">
        <f t="shared" si="0"/>
        <v>1.89873417721519</v>
      </c>
    </row>
    <row r="52" spans="1:8" ht="26.25">
      <c r="A52" s="31">
        <f t="shared" si="1"/>
        <v>40</v>
      </c>
      <c r="B52" s="26" t="s">
        <v>323</v>
      </c>
      <c r="C52" s="27" t="s">
        <v>181</v>
      </c>
      <c r="D52" s="27" t="s">
        <v>190</v>
      </c>
      <c r="E52" s="27" t="s">
        <v>165</v>
      </c>
      <c r="F52" s="28">
        <v>79000</v>
      </c>
      <c r="G52" s="28">
        <v>1500</v>
      </c>
      <c r="H52" s="28">
        <f t="shared" si="0"/>
        <v>1.89873417721519</v>
      </c>
    </row>
    <row r="53" spans="1:8" ht="52.5">
      <c r="A53" s="31">
        <f t="shared" si="1"/>
        <v>41</v>
      </c>
      <c r="B53" s="26" t="s">
        <v>321</v>
      </c>
      <c r="C53" s="27" t="s">
        <v>181</v>
      </c>
      <c r="D53" s="27" t="s">
        <v>163</v>
      </c>
      <c r="E53" s="27" t="s">
        <v>159</v>
      </c>
      <c r="F53" s="28">
        <v>305600</v>
      </c>
      <c r="G53" s="28">
        <v>191458.29</v>
      </c>
      <c r="H53" s="28">
        <f t="shared" si="0"/>
        <v>62.6499640052356</v>
      </c>
    </row>
    <row r="54" spans="1:8" ht="12.75">
      <c r="A54" s="31">
        <f t="shared" si="1"/>
        <v>42</v>
      </c>
      <c r="B54" s="26" t="s">
        <v>325</v>
      </c>
      <c r="C54" s="27" t="s">
        <v>181</v>
      </c>
      <c r="D54" s="27" t="s">
        <v>167</v>
      </c>
      <c r="E54" s="27" t="s">
        <v>159</v>
      </c>
      <c r="F54" s="28">
        <v>305600</v>
      </c>
      <c r="G54" s="28">
        <v>191458.29</v>
      </c>
      <c r="H54" s="28">
        <f t="shared" si="0"/>
        <v>62.6499640052356</v>
      </c>
    </row>
    <row r="55" spans="1:8" ht="26.25">
      <c r="A55" s="31">
        <f t="shared" si="1"/>
        <v>43</v>
      </c>
      <c r="B55" s="26" t="s">
        <v>323</v>
      </c>
      <c r="C55" s="27" t="s">
        <v>181</v>
      </c>
      <c r="D55" s="27" t="s">
        <v>167</v>
      </c>
      <c r="E55" s="27" t="s">
        <v>165</v>
      </c>
      <c r="F55" s="28">
        <v>305600</v>
      </c>
      <c r="G55" s="28">
        <v>191458.29</v>
      </c>
      <c r="H55" s="28">
        <f t="shared" si="0"/>
        <v>62.6499640052356</v>
      </c>
    </row>
    <row r="56" spans="1:8" ht="26.25">
      <c r="A56" s="31">
        <f t="shared" si="1"/>
        <v>44</v>
      </c>
      <c r="B56" s="26" t="s">
        <v>360</v>
      </c>
      <c r="C56" s="27" t="s">
        <v>181</v>
      </c>
      <c r="D56" s="27" t="s">
        <v>182</v>
      </c>
      <c r="E56" s="27" t="s">
        <v>159</v>
      </c>
      <c r="F56" s="28">
        <v>7158155</v>
      </c>
      <c r="G56" s="28">
        <v>4864255.13</v>
      </c>
      <c r="H56" s="28">
        <f t="shared" si="0"/>
        <v>67.9540346639602</v>
      </c>
    </row>
    <row r="57" spans="1:8" ht="26.25">
      <c r="A57" s="31">
        <f t="shared" si="1"/>
        <v>45</v>
      </c>
      <c r="B57" s="26" t="s">
        <v>361</v>
      </c>
      <c r="C57" s="27" t="s">
        <v>181</v>
      </c>
      <c r="D57" s="27" t="s">
        <v>183</v>
      </c>
      <c r="E57" s="27" t="s">
        <v>159</v>
      </c>
      <c r="F57" s="28">
        <v>6433155</v>
      </c>
      <c r="G57" s="28">
        <v>4639255.13</v>
      </c>
      <c r="H57" s="28">
        <f t="shared" si="0"/>
        <v>72.11477307790656</v>
      </c>
    </row>
    <row r="58" spans="1:8" ht="26.25">
      <c r="A58" s="31">
        <f t="shared" si="1"/>
        <v>46</v>
      </c>
      <c r="B58" s="26" t="s">
        <v>323</v>
      </c>
      <c r="C58" s="27" t="s">
        <v>181</v>
      </c>
      <c r="D58" s="27" t="s">
        <v>183</v>
      </c>
      <c r="E58" s="27" t="s">
        <v>165</v>
      </c>
      <c r="F58" s="28">
        <v>6433155</v>
      </c>
      <c r="G58" s="28">
        <v>4639255.13</v>
      </c>
      <c r="H58" s="28">
        <f t="shared" si="0"/>
        <v>72.11477307790656</v>
      </c>
    </row>
    <row r="59" spans="1:8" ht="26.25">
      <c r="A59" s="31">
        <f t="shared" si="1"/>
        <v>47</v>
      </c>
      <c r="B59" s="26" t="s">
        <v>362</v>
      </c>
      <c r="C59" s="27" t="s">
        <v>181</v>
      </c>
      <c r="D59" s="27" t="s">
        <v>184</v>
      </c>
      <c r="E59" s="27" t="s">
        <v>159</v>
      </c>
      <c r="F59" s="28">
        <v>500000</v>
      </c>
      <c r="G59" s="28">
        <v>0</v>
      </c>
      <c r="H59" s="28">
        <f t="shared" si="0"/>
        <v>0</v>
      </c>
    </row>
    <row r="60" spans="1:8" ht="26.25">
      <c r="A60" s="31">
        <f t="shared" si="1"/>
        <v>48</v>
      </c>
      <c r="B60" s="26" t="s">
        <v>323</v>
      </c>
      <c r="C60" s="27" t="s">
        <v>181</v>
      </c>
      <c r="D60" s="27" t="s">
        <v>184</v>
      </c>
      <c r="E60" s="27" t="s">
        <v>165</v>
      </c>
      <c r="F60" s="28">
        <v>500000</v>
      </c>
      <c r="G60" s="28">
        <v>0</v>
      </c>
      <c r="H60" s="28">
        <f t="shared" si="0"/>
        <v>0</v>
      </c>
    </row>
    <row r="61" spans="1:8" ht="38.25" customHeight="1">
      <c r="A61" s="31">
        <f t="shared" si="1"/>
        <v>49</v>
      </c>
      <c r="B61" s="26" t="s">
        <v>393</v>
      </c>
      <c r="C61" s="27" t="s">
        <v>181</v>
      </c>
      <c r="D61" s="27" t="s">
        <v>215</v>
      </c>
      <c r="E61" s="27" t="s">
        <v>159</v>
      </c>
      <c r="F61" s="28">
        <v>225000</v>
      </c>
      <c r="G61" s="28">
        <v>225000</v>
      </c>
      <c r="H61" s="28">
        <f t="shared" si="0"/>
        <v>100</v>
      </c>
    </row>
    <row r="62" spans="1:8" ht="26.25">
      <c r="A62" s="31">
        <f t="shared" si="1"/>
        <v>50</v>
      </c>
      <c r="B62" s="26" t="s">
        <v>323</v>
      </c>
      <c r="C62" s="27" t="s">
        <v>181</v>
      </c>
      <c r="D62" s="27" t="s">
        <v>215</v>
      </c>
      <c r="E62" s="27" t="s">
        <v>165</v>
      </c>
      <c r="F62" s="28">
        <v>225000</v>
      </c>
      <c r="G62" s="28">
        <v>225000</v>
      </c>
      <c r="H62" s="28">
        <f t="shared" si="0"/>
        <v>100</v>
      </c>
    </row>
    <row r="63" spans="1:8" ht="26.25">
      <c r="A63" s="31">
        <f t="shared" si="1"/>
        <v>51</v>
      </c>
      <c r="B63" s="26" t="s">
        <v>363</v>
      </c>
      <c r="C63" s="27" t="s">
        <v>181</v>
      </c>
      <c r="D63" s="27" t="s">
        <v>185</v>
      </c>
      <c r="E63" s="27" t="s">
        <v>159</v>
      </c>
      <c r="F63" s="28">
        <v>8955331.18</v>
      </c>
      <c r="G63" s="28">
        <v>5293303.1</v>
      </c>
      <c r="H63" s="28">
        <f t="shared" si="0"/>
        <v>59.10784306694953</v>
      </c>
    </row>
    <row r="64" spans="1:8" ht="26.25">
      <c r="A64" s="31">
        <f t="shared" si="1"/>
        <v>52</v>
      </c>
      <c r="B64" s="26" t="s">
        <v>364</v>
      </c>
      <c r="C64" s="27" t="s">
        <v>181</v>
      </c>
      <c r="D64" s="27" t="s">
        <v>186</v>
      </c>
      <c r="E64" s="27" t="s">
        <v>159</v>
      </c>
      <c r="F64" s="28">
        <v>8955331.18</v>
      </c>
      <c r="G64" s="28">
        <v>5293303.1</v>
      </c>
      <c r="H64" s="28">
        <f t="shared" si="0"/>
        <v>59.10784306694953</v>
      </c>
    </row>
    <row r="65" spans="1:8" ht="12.75">
      <c r="A65" s="31">
        <f t="shared" si="1"/>
        <v>53</v>
      </c>
      <c r="B65" s="26" t="s">
        <v>365</v>
      </c>
      <c r="C65" s="27" t="s">
        <v>181</v>
      </c>
      <c r="D65" s="27" t="s">
        <v>186</v>
      </c>
      <c r="E65" s="27" t="s">
        <v>187</v>
      </c>
      <c r="F65" s="28">
        <v>8955331.18</v>
      </c>
      <c r="G65" s="28">
        <v>5293303.1</v>
      </c>
      <c r="H65" s="28">
        <f t="shared" si="0"/>
        <v>59.10784306694953</v>
      </c>
    </row>
    <row r="66" spans="1:8" ht="12.75">
      <c r="A66" s="31">
        <f t="shared" si="1"/>
        <v>54</v>
      </c>
      <c r="B66" s="26" t="s">
        <v>369</v>
      </c>
      <c r="C66" s="27" t="s">
        <v>181</v>
      </c>
      <c r="D66" s="27" t="s">
        <v>191</v>
      </c>
      <c r="E66" s="27" t="s">
        <v>159</v>
      </c>
      <c r="F66" s="28">
        <v>2320062</v>
      </c>
      <c r="G66" s="28">
        <v>892740.7</v>
      </c>
      <c r="H66" s="28">
        <f t="shared" si="0"/>
        <v>38.47917426344641</v>
      </c>
    </row>
    <row r="67" spans="1:8" ht="24.75" customHeight="1">
      <c r="A67" s="31">
        <f t="shared" si="1"/>
        <v>55</v>
      </c>
      <c r="B67" s="26" t="s">
        <v>370</v>
      </c>
      <c r="C67" s="27" t="s">
        <v>181</v>
      </c>
      <c r="D67" s="27" t="s">
        <v>192</v>
      </c>
      <c r="E67" s="27" t="s">
        <v>159</v>
      </c>
      <c r="F67" s="28">
        <v>2320062</v>
      </c>
      <c r="G67" s="28">
        <v>892740.7</v>
      </c>
      <c r="H67" s="28">
        <f t="shared" si="0"/>
        <v>38.47917426344641</v>
      </c>
    </row>
    <row r="68" spans="1:8" ht="12.75">
      <c r="A68" s="31">
        <f t="shared" si="1"/>
        <v>56</v>
      </c>
      <c r="B68" s="26" t="s">
        <v>371</v>
      </c>
      <c r="C68" s="27" t="s">
        <v>181</v>
      </c>
      <c r="D68" s="27" t="s">
        <v>192</v>
      </c>
      <c r="E68" s="27" t="s">
        <v>193</v>
      </c>
      <c r="F68" s="28">
        <v>2320062</v>
      </c>
      <c r="G68" s="28">
        <v>892740.7</v>
      </c>
      <c r="H68" s="28">
        <f t="shared" si="0"/>
        <v>38.47917426344641</v>
      </c>
    </row>
    <row r="69" spans="1:8" s="29" customFormat="1" ht="26.25">
      <c r="A69" s="32">
        <f t="shared" si="1"/>
        <v>57</v>
      </c>
      <c r="B69" s="33" t="s">
        <v>372</v>
      </c>
      <c r="C69" s="34" t="s">
        <v>194</v>
      </c>
      <c r="D69" s="34" t="s">
        <v>161</v>
      </c>
      <c r="E69" s="34" t="s">
        <v>159</v>
      </c>
      <c r="F69" s="35">
        <v>2262000</v>
      </c>
      <c r="G69" s="35">
        <v>1148580.02</v>
      </c>
      <c r="H69" s="35">
        <f t="shared" si="0"/>
        <v>50.77718921308576</v>
      </c>
    </row>
    <row r="70" spans="1:8" ht="12.75">
      <c r="A70" s="31">
        <f t="shared" si="1"/>
        <v>58</v>
      </c>
      <c r="B70" s="26" t="s">
        <v>373</v>
      </c>
      <c r="C70" s="27" t="s">
        <v>195</v>
      </c>
      <c r="D70" s="27" t="s">
        <v>161</v>
      </c>
      <c r="E70" s="27" t="s">
        <v>159</v>
      </c>
      <c r="F70" s="28">
        <v>350000</v>
      </c>
      <c r="G70" s="28">
        <v>16600</v>
      </c>
      <c r="H70" s="28">
        <f t="shared" si="0"/>
        <v>4.742857142857143</v>
      </c>
    </row>
    <row r="71" spans="1:8" ht="12.75">
      <c r="A71" s="31">
        <f t="shared" si="1"/>
        <v>59</v>
      </c>
      <c r="B71" s="26" t="s">
        <v>369</v>
      </c>
      <c r="C71" s="27" t="s">
        <v>195</v>
      </c>
      <c r="D71" s="27" t="s">
        <v>191</v>
      </c>
      <c r="E71" s="27" t="s">
        <v>159</v>
      </c>
      <c r="F71" s="28">
        <v>350000</v>
      </c>
      <c r="G71" s="28">
        <v>16600</v>
      </c>
      <c r="H71" s="28">
        <f t="shared" si="0"/>
        <v>4.742857142857143</v>
      </c>
    </row>
    <row r="72" spans="1:8" ht="39">
      <c r="A72" s="31">
        <f t="shared" si="1"/>
        <v>60</v>
      </c>
      <c r="B72" s="26" t="s">
        <v>374</v>
      </c>
      <c r="C72" s="27" t="s">
        <v>195</v>
      </c>
      <c r="D72" s="27" t="s">
        <v>196</v>
      </c>
      <c r="E72" s="27" t="s">
        <v>159</v>
      </c>
      <c r="F72" s="28">
        <v>350000</v>
      </c>
      <c r="G72" s="28">
        <v>16600</v>
      </c>
      <c r="H72" s="28">
        <f t="shared" si="0"/>
        <v>4.742857142857143</v>
      </c>
    </row>
    <row r="73" spans="1:8" ht="12.75">
      <c r="A73" s="31">
        <f t="shared" si="1"/>
        <v>61</v>
      </c>
      <c r="B73" s="26" t="s">
        <v>371</v>
      </c>
      <c r="C73" s="27" t="s">
        <v>195</v>
      </c>
      <c r="D73" s="27" t="s">
        <v>196</v>
      </c>
      <c r="E73" s="27" t="s">
        <v>193</v>
      </c>
      <c r="F73" s="28">
        <v>350000</v>
      </c>
      <c r="G73" s="28">
        <v>16600</v>
      </c>
      <c r="H73" s="28">
        <f t="shared" si="0"/>
        <v>4.742857142857143</v>
      </c>
    </row>
    <row r="74" spans="1:8" ht="39">
      <c r="A74" s="31">
        <f t="shared" si="1"/>
        <v>62</v>
      </c>
      <c r="B74" s="26" t="s">
        <v>375</v>
      </c>
      <c r="C74" s="27" t="s">
        <v>197</v>
      </c>
      <c r="D74" s="27" t="s">
        <v>161</v>
      </c>
      <c r="E74" s="27" t="s">
        <v>159</v>
      </c>
      <c r="F74" s="28">
        <v>1775000</v>
      </c>
      <c r="G74" s="28">
        <v>1056676.72</v>
      </c>
      <c r="H74" s="28">
        <f t="shared" si="0"/>
        <v>59.5310828169014</v>
      </c>
    </row>
    <row r="75" spans="1:8" ht="27" customHeight="1">
      <c r="A75" s="31">
        <f t="shared" si="1"/>
        <v>63</v>
      </c>
      <c r="B75" s="26" t="s">
        <v>376</v>
      </c>
      <c r="C75" s="27" t="s">
        <v>197</v>
      </c>
      <c r="D75" s="27" t="s">
        <v>198</v>
      </c>
      <c r="E75" s="27" t="s">
        <v>159</v>
      </c>
      <c r="F75" s="28">
        <v>1775000</v>
      </c>
      <c r="G75" s="28">
        <v>1056676.72</v>
      </c>
      <c r="H75" s="28">
        <f t="shared" si="0"/>
        <v>59.5310828169014</v>
      </c>
    </row>
    <row r="76" spans="1:8" ht="39">
      <c r="A76" s="31">
        <f t="shared" si="1"/>
        <v>64</v>
      </c>
      <c r="B76" s="26" t="s">
        <v>377</v>
      </c>
      <c r="C76" s="27" t="s">
        <v>197</v>
      </c>
      <c r="D76" s="27" t="s">
        <v>199</v>
      </c>
      <c r="E76" s="27" t="s">
        <v>159</v>
      </c>
      <c r="F76" s="28">
        <v>1775000</v>
      </c>
      <c r="G76" s="28">
        <v>1056676.72</v>
      </c>
      <c r="H76" s="28">
        <f t="shared" si="0"/>
        <v>59.5310828169014</v>
      </c>
    </row>
    <row r="77" spans="1:8" ht="12.75">
      <c r="A77" s="31">
        <f t="shared" si="1"/>
        <v>65</v>
      </c>
      <c r="B77" s="26" t="s">
        <v>365</v>
      </c>
      <c r="C77" s="27" t="s">
        <v>197</v>
      </c>
      <c r="D77" s="27" t="s">
        <v>199</v>
      </c>
      <c r="E77" s="27" t="s">
        <v>187</v>
      </c>
      <c r="F77" s="28">
        <v>1600000</v>
      </c>
      <c r="G77" s="28">
        <v>894342.72</v>
      </c>
      <c r="H77" s="28">
        <f aca="true" t="shared" si="2" ref="H77:H140">G77/F77*100</f>
        <v>55.89642</v>
      </c>
    </row>
    <row r="78" spans="1:8" ht="26.25">
      <c r="A78" s="31">
        <f aca="true" t="shared" si="3" ref="A78:A141">1+A77</f>
        <v>66</v>
      </c>
      <c r="B78" s="26" t="s">
        <v>323</v>
      </c>
      <c r="C78" s="27" t="s">
        <v>197</v>
      </c>
      <c r="D78" s="27" t="s">
        <v>199</v>
      </c>
      <c r="E78" s="27" t="s">
        <v>165</v>
      </c>
      <c r="F78" s="28">
        <v>175000</v>
      </c>
      <c r="G78" s="28">
        <v>162334</v>
      </c>
      <c r="H78" s="28">
        <f t="shared" si="2"/>
        <v>92.76228571428572</v>
      </c>
    </row>
    <row r="79" spans="1:8" ht="26.25">
      <c r="A79" s="31">
        <f t="shared" si="3"/>
        <v>67</v>
      </c>
      <c r="B79" s="26" t="s">
        <v>378</v>
      </c>
      <c r="C79" s="27" t="s">
        <v>200</v>
      </c>
      <c r="D79" s="27" t="s">
        <v>161</v>
      </c>
      <c r="E79" s="27" t="s">
        <v>159</v>
      </c>
      <c r="F79" s="28">
        <v>137000</v>
      </c>
      <c r="G79" s="28">
        <v>75303.3</v>
      </c>
      <c r="H79" s="28">
        <f t="shared" si="2"/>
        <v>54.965912408759124</v>
      </c>
    </row>
    <row r="80" spans="1:8" ht="12.75">
      <c r="A80" s="31">
        <f t="shared" si="3"/>
        <v>68</v>
      </c>
      <c r="B80" s="26" t="s">
        <v>369</v>
      </c>
      <c r="C80" s="27" t="s">
        <v>200</v>
      </c>
      <c r="D80" s="27" t="s">
        <v>191</v>
      </c>
      <c r="E80" s="27" t="s">
        <v>159</v>
      </c>
      <c r="F80" s="28">
        <v>137000</v>
      </c>
      <c r="G80" s="28">
        <v>75303.3</v>
      </c>
      <c r="H80" s="28">
        <f t="shared" si="2"/>
        <v>54.965912408759124</v>
      </c>
    </row>
    <row r="81" spans="1:8" ht="52.5">
      <c r="A81" s="31">
        <f t="shared" si="3"/>
        <v>69</v>
      </c>
      <c r="B81" s="26" t="s">
        <v>379</v>
      </c>
      <c r="C81" s="27" t="s">
        <v>200</v>
      </c>
      <c r="D81" s="27" t="s">
        <v>201</v>
      </c>
      <c r="E81" s="27" t="s">
        <v>159</v>
      </c>
      <c r="F81" s="28">
        <v>137000</v>
      </c>
      <c r="G81" s="28">
        <v>75303.3</v>
      </c>
      <c r="H81" s="28">
        <f t="shared" si="2"/>
        <v>54.965912408759124</v>
      </c>
    </row>
    <row r="82" spans="1:8" ht="12.75">
      <c r="A82" s="31">
        <f t="shared" si="3"/>
        <v>70</v>
      </c>
      <c r="B82" s="26" t="s">
        <v>371</v>
      </c>
      <c r="C82" s="27" t="s">
        <v>200</v>
      </c>
      <c r="D82" s="27" t="s">
        <v>201</v>
      </c>
      <c r="E82" s="27" t="s">
        <v>193</v>
      </c>
      <c r="F82" s="28">
        <v>137000</v>
      </c>
      <c r="G82" s="28">
        <v>75303.3</v>
      </c>
      <c r="H82" s="28">
        <f t="shared" si="2"/>
        <v>54.965912408759124</v>
      </c>
    </row>
    <row r="83" spans="1:8" s="29" customFormat="1" ht="12.75">
      <c r="A83" s="32">
        <f t="shared" si="3"/>
        <v>71</v>
      </c>
      <c r="B83" s="33" t="s">
        <v>380</v>
      </c>
      <c r="C83" s="34" t="s">
        <v>202</v>
      </c>
      <c r="D83" s="34" t="s">
        <v>161</v>
      </c>
      <c r="E83" s="34" t="s">
        <v>159</v>
      </c>
      <c r="F83" s="35">
        <v>33333419</v>
      </c>
      <c r="G83" s="35">
        <v>4179677.78</v>
      </c>
      <c r="H83" s="35">
        <f t="shared" si="2"/>
        <v>12.539001114767135</v>
      </c>
    </row>
    <row r="84" spans="1:8" ht="12.75">
      <c r="A84" s="31">
        <f t="shared" si="3"/>
        <v>72</v>
      </c>
      <c r="B84" s="26" t="s">
        <v>381</v>
      </c>
      <c r="C84" s="27" t="s">
        <v>203</v>
      </c>
      <c r="D84" s="27" t="s">
        <v>161</v>
      </c>
      <c r="E84" s="27" t="s">
        <v>159</v>
      </c>
      <c r="F84" s="28">
        <v>520000</v>
      </c>
      <c r="G84" s="28">
        <v>326666.55</v>
      </c>
      <c r="H84" s="28">
        <f t="shared" si="2"/>
        <v>62.82049038461538</v>
      </c>
    </row>
    <row r="85" spans="1:8" ht="12.75">
      <c r="A85" s="31">
        <f t="shared" si="3"/>
        <v>73</v>
      </c>
      <c r="B85" s="26" t="s">
        <v>369</v>
      </c>
      <c r="C85" s="27" t="s">
        <v>203</v>
      </c>
      <c r="D85" s="27" t="s">
        <v>191</v>
      </c>
      <c r="E85" s="27" t="s">
        <v>159</v>
      </c>
      <c r="F85" s="28">
        <v>520000</v>
      </c>
      <c r="G85" s="28">
        <v>326666.55</v>
      </c>
      <c r="H85" s="28">
        <f t="shared" si="2"/>
        <v>62.82049038461538</v>
      </c>
    </row>
    <row r="86" spans="1:8" ht="66">
      <c r="A86" s="31">
        <f t="shared" si="3"/>
        <v>74</v>
      </c>
      <c r="B86" s="26" t="s">
        <v>382</v>
      </c>
      <c r="C86" s="27" t="s">
        <v>203</v>
      </c>
      <c r="D86" s="27" t="s">
        <v>204</v>
      </c>
      <c r="E86" s="27" t="s">
        <v>159</v>
      </c>
      <c r="F86" s="28">
        <v>520000</v>
      </c>
      <c r="G86" s="28">
        <v>326666.55</v>
      </c>
      <c r="H86" s="28">
        <f t="shared" si="2"/>
        <v>62.82049038461538</v>
      </c>
    </row>
    <row r="87" spans="1:8" ht="12.75">
      <c r="A87" s="31">
        <f t="shared" si="3"/>
        <v>75</v>
      </c>
      <c r="B87" s="26" t="s">
        <v>371</v>
      </c>
      <c r="C87" s="27" t="s">
        <v>203</v>
      </c>
      <c r="D87" s="27" t="s">
        <v>204</v>
      </c>
      <c r="E87" s="27" t="s">
        <v>193</v>
      </c>
      <c r="F87" s="28">
        <v>520000</v>
      </c>
      <c r="G87" s="28">
        <v>326666.55</v>
      </c>
      <c r="H87" s="28">
        <f t="shared" si="2"/>
        <v>62.82049038461538</v>
      </c>
    </row>
    <row r="88" spans="1:8" ht="12.75">
      <c r="A88" s="31">
        <f t="shared" si="3"/>
        <v>76</v>
      </c>
      <c r="B88" s="26" t="s">
        <v>383</v>
      </c>
      <c r="C88" s="27" t="s">
        <v>205</v>
      </c>
      <c r="D88" s="27" t="s">
        <v>161</v>
      </c>
      <c r="E88" s="27" t="s">
        <v>159</v>
      </c>
      <c r="F88" s="28">
        <v>333000</v>
      </c>
      <c r="G88" s="28">
        <v>179841</v>
      </c>
      <c r="H88" s="28">
        <f t="shared" si="2"/>
        <v>54.00630630630631</v>
      </c>
    </row>
    <row r="89" spans="1:8" ht="12.75">
      <c r="A89" s="31">
        <f t="shared" si="3"/>
        <v>77</v>
      </c>
      <c r="B89" s="26" t="s">
        <v>384</v>
      </c>
      <c r="C89" s="27" t="s">
        <v>205</v>
      </c>
      <c r="D89" s="27" t="s">
        <v>206</v>
      </c>
      <c r="E89" s="27" t="s">
        <v>159</v>
      </c>
      <c r="F89" s="28">
        <v>333000</v>
      </c>
      <c r="G89" s="28">
        <v>179841</v>
      </c>
      <c r="H89" s="28">
        <f t="shared" si="2"/>
        <v>54.00630630630631</v>
      </c>
    </row>
    <row r="90" spans="1:8" ht="66">
      <c r="A90" s="31">
        <f t="shared" si="3"/>
        <v>78</v>
      </c>
      <c r="B90" s="26" t="s">
        <v>385</v>
      </c>
      <c r="C90" s="27" t="s">
        <v>205</v>
      </c>
      <c r="D90" s="27" t="s">
        <v>207</v>
      </c>
      <c r="E90" s="27" t="s">
        <v>159</v>
      </c>
      <c r="F90" s="28">
        <v>333000</v>
      </c>
      <c r="G90" s="28">
        <v>179841</v>
      </c>
      <c r="H90" s="28">
        <f t="shared" si="2"/>
        <v>54.00630630630631</v>
      </c>
    </row>
    <row r="91" spans="1:8" ht="26.25">
      <c r="A91" s="31">
        <f t="shared" si="3"/>
        <v>79</v>
      </c>
      <c r="B91" s="26" t="s">
        <v>323</v>
      </c>
      <c r="C91" s="27" t="s">
        <v>205</v>
      </c>
      <c r="D91" s="27" t="s">
        <v>207</v>
      </c>
      <c r="E91" s="27" t="s">
        <v>165</v>
      </c>
      <c r="F91" s="28">
        <v>333000</v>
      </c>
      <c r="G91" s="28">
        <v>179841</v>
      </c>
      <c r="H91" s="28">
        <f t="shared" si="2"/>
        <v>54.00630630630631</v>
      </c>
    </row>
    <row r="92" spans="1:8" ht="12.75">
      <c r="A92" s="31">
        <f t="shared" si="3"/>
        <v>80</v>
      </c>
      <c r="B92" s="26" t="s">
        <v>386</v>
      </c>
      <c r="C92" s="27" t="s">
        <v>208</v>
      </c>
      <c r="D92" s="27" t="s">
        <v>161</v>
      </c>
      <c r="E92" s="27" t="s">
        <v>159</v>
      </c>
      <c r="F92" s="28">
        <v>682019</v>
      </c>
      <c r="G92" s="28">
        <v>0</v>
      </c>
      <c r="H92" s="28">
        <f t="shared" si="2"/>
        <v>0</v>
      </c>
    </row>
    <row r="93" spans="1:8" ht="12.75">
      <c r="A93" s="31">
        <f t="shared" si="3"/>
        <v>81</v>
      </c>
      <c r="B93" s="26" t="s">
        <v>369</v>
      </c>
      <c r="C93" s="27" t="s">
        <v>208</v>
      </c>
      <c r="D93" s="27" t="s">
        <v>191</v>
      </c>
      <c r="E93" s="27" t="s">
        <v>159</v>
      </c>
      <c r="F93" s="28">
        <v>682019</v>
      </c>
      <c r="G93" s="28">
        <v>0</v>
      </c>
      <c r="H93" s="28">
        <f t="shared" si="2"/>
        <v>0</v>
      </c>
    </row>
    <row r="94" spans="1:8" ht="39">
      <c r="A94" s="31">
        <f t="shared" si="3"/>
        <v>82</v>
      </c>
      <c r="B94" s="26" t="s">
        <v>387</v>
      </c>
      <c r="C94" s="27" t="s">
        <v>208</v>
      </c>
      <c r="D94" s="27" t="s">
        <v>209</v>
      </c>
      <c r="E94" s="27" t="s">
        <v>159</v>
      </c>
      <c r="F94" s="28">
        <v>682019</v>
      </c>
      <c r="G94" s="28">
        <v>0</v>
      </c>
      <c r="H94" s="28">
        <f t="shared" si="2"/>
        <v>0</v>
      </c>
    </row>
    <row r="95" spans="1:8" ht="12.75">
      <c r="A95" s="31">
        <f t="shared" si="3"/>
        <v>83</v>
      </c>
      <c r="B95" s="26" t="s">
        <v>371</v>
      </c>
      <c r="C95" s="27" t="s">
        <v>208</v>
      </c>
      <c r="D95" s="27" t="s">
        <v>209</v>
      </c>
      <c r="E95" s="27" t="s">
        <v>193</v>
      </c>
      <c r="F95" s="28">
        <v>682019</v>
      </c>
      <c r="G95" s="28">
        <v>0</v>
      </c>
      <c r="H95" s="28">
        <f t="shared" si="2"/>
        <v>0</v>
      </c>
    </row>
    <row r="96" spans="1:8" ht="12.75">
      <c r="A96" s="31">
        <f t="shared" si="3"/>
        <v>84</v>
      </c>
      <c r="B96" s="26" t="s">
        <v>388</v>
      </c>
      <c r="C96" s="27" t="s">
        <v>210</v>
      </c>
      <c r="D96" s="27" t="s">
        <v>161</v>
      </c>
      <c r="E96" s="27" t="s">
        <v>159</v>
      </c>
      <c r="F96" s="28">
        <v>2438000</v>
      </c>
      <c r="G96" s="28">
        <v>226241</v>
      </c>
      <c r="H96" s="28">
        <f t="shared" si="2"/>
        <v>9.279778506972928</v>
      </c>
    </row>
    <row r="97" spans="1:8" ht="12.75">
      <c r="A97" s="31">
        <f t="shared" si="3"/>
        <v>85</v>
      </c>
      <c r="B97" s="26" t="s">
        <v>369</v>
      </c>
      <c r="C97" s="27" t="s">
        <v>210</v>
      </c>
      <c r="D97" s="27" t="s">
        <v>191</v>
      </c>
      <c r="E97" s="27" t="s">
        <v>159</v>
      </c>
      <c r="F97" s="28">
        <v>2438000</v>
      </c>
      <c r="G97" s="28">
        <v>226241</v>
      </c>
      <c r="H97" s="28">
        <f t="shared" si="2"/>
        <v>9.279778506972928</v>
      </c>
    </row>
    <row r="98" spans="1:8" ht="39">
      <c r="A98" s="31">
        <f t="shared" si="3"/>
        <v>86</v>
      </c>
      <c r="B98" s="26" t="s">
        <v>387</v>
      </c>
      <c r="C98" s="27" t="s">
        <v>210</v>
      </c>
      <c r="D98" s="27" t="s">
        <v>209</v>
      </c>
      <c r="E98" s="27" t="s">
        <v>159</v>
      </c>
      <c r="F98" s="28">
        <v>2438000</v>
      </c>
      <c r="G98" s="28">
        <v>226241</v>
      </c>
      <c r="H98" s="28">
        <f t="shared" si="2"/>
        <v>9.279778506972928</v>
      </c>
    </row>
    <row r="99" spans="1:8" ht="12.75">
      <c r="A99" s="31">
        <f t="shared" si="3"/>
        <v>87</v>
      </c>
      <c r="B99" s="26" t="s">
        <v>371</v>
      </c>
      <c r="C99" s="27" t="s">
        <v>210</v>
      </c>
      <c r="D99" s="27" t="s">
        <v>209</v>
      </c>
      <c r="E99" s="27" t="s">
        <v>193</v>
      </c>
      <c r="F99" s="28">
        <v>2438000</v>
      </c>
      <c r="G99" s="28">
        <v>226241</v>
      </c>
      <c r="H99" s="28">
        <f t="shared" si="2"/>
        <v>9.279778506972928</v>
      </c>
    </row>
    <row r="100" spans="1:8" ht="12.75">
      <c r="A100" s="31">
        <f t="shared" si="3"/>
        <v>88</v>
      </c>
      <c r="B100" s="26" t="s">
        <v>389</v>
      </c>
      <c r="C100" s="27" t="s">
        <v>211</v>
      </c>
      <c r="D100" s="27" t="s">
        <v>161</v>
      </c>
      <c r="E100" s="27" t="s">
        <v>159</v>
      </c>
      <c r="F100" s="28">
        <v>1108200</v>
      </c>
      <c r="G100" s="28">
        <v>572668.94</v>
      </c>
      <c r="H100" s="28">
        <f t="shared" si="2"/>
        <v>51.675594658003966</v>
      </c>
    </row>
    <row r="101" spans="1:8" ht="12.75">
      <c r="A101" s="31">
        <f t="shared" si="3"/>
        <v>89</v>
      </c>
      <c r="B101" s="26" t="s">
        <v>369</v>
      </c>
      <c r="C101" s="27" t="s">
        <v>211</v>
      </c>
      <c r="D101" s="27" t="s">
        <v>191</v>
      </c>
      <c r="E101" s="27" t="s">
        <v>159</v>
      </c>
      <c r="F101" s="28">
        <v>790000</v>
      </c>
      <c r="G101" s="28">
        <v>371644.49</v>
      </c>
      <c r="H101" s="28">
        <f t="shared" si="2"/>
        <v>47.04360632911392</v>
      </c>
    </row>
    <row r="102" spans="1:8" ht="39">
      <c r="A102" s="31">
        <f t="shared" si="3"/>
        <v>90</v>
      </c>
      <c r="B102" s="26" t="s">
        <v>390</v>
      </c>
      <c r="C102" s="27" t="s">
        <v>211</v>
      </c>
      <c r="D102" s="27" t="s">
        <v>212</v>
      </c>
      <c r="E102" s="27" t="s">
        <v>159</v>
      </c>
      <c r="F102" s="28">
        <v>790000</v>
      </c>
      <c r="G102" s="28">
        <v>371644.49</v>
      </c>
      <c r="H102" s="28">
        <f t="shared" si="2"/>
        <v>47.04360632911392</v>
      </c>
    </row>
    <row r="103" spans="1:8" ht="12.75">
      <c r="A103" s="31">
        <f t="shared" si="3"/>
        <v>91</v>
      </c>
      <c r="B103" s="26" t="s">
        <v>371</v>
      </c>
      <c r="C103" s="27" t="s">
        <v>211</v>
      </c>
      <c r="D103" s="27" t="s">
        <v>212</v>
      </c>
      <c r="E103" s="27" t="s">
        <v>193</v>
      </c>
      <c r="F103" s="28">
        <v>790000</v>
      </c>
      <c r="G103" s="28">
        <v>371644.49</v>
      </c>
      <c r="H103" s="28">
        <f t="shared" si="2"/>
        <v>47.04360632911392</v>
      </c>
    </row>
    <row r="104" spans="1:8" ht="26.25">
      <c r="A104" s="31">
        <f t="shared" si="3"/>
        <v>92</v>
      </c>
      <c r="B104" s="26" t="s">
        <v>391</v>
      </c>
      <c r="C104" s="27" t="s">
        <v>211</v>
      </c>
      <c r="D104" s="27" t="s">
        <v>213</v>
      </c>
      <c r="E104" s="27" t="s">
        <v>159</v>
      </c>
      <c r="F104" s="28">
        <v>318200</v>
      </c>
      <c r="G104" s="28">
        <v>201024.45</v>
      </c>
      <c r="H104" s="28">
        <f t="shared" si="2"/>
        <v>63.17550282840981</v>
      </c>
    </row>
    <row r="105" spans="1:8" ht="12.75">
      <c r="A105" s="31">
        <f t="shared" si="3"/>
        <v>93</v>
      </c>
      <c r="B105" s="26" t="s">
        <v>371</v>
      </c>
      <c r="C105" s="27" t="s">
        <v>211</v>
      </c>
      <c r="D105" s="27" t="s">
        <v>213</v>
      </c>
      <c r="E105" s="27" t="s">
        <v>193</v>
      </c>
      <c r="F105" s="28">
        <v>318200</v>
      </c>
      <c r="G105" s="28">
        <v>201024.45</v>
      </c>
      <c r="H105" s="28">
        <f t="shared" si="2"/>
        <v>63.17550282840981</v>
      </c>
    </row>
    <row r="106" spans="1:8" ht="12.75">
      <c r="A106" s="31">
        <f t="shared" si="3"/>
        <v>94</v>
      </c>
      <c r="B106" s="26" t="s">
        <v>392</v>
      </c>
      <c r="C106" s="27" t="s">
        <v>214</v>
      </c>
      <c r="D106" s="27" t="s">
        <v>161</v>
      </c>
      <c r="E106" s="27" t="s">
        <v>159</v>
      </c>
      <c r="F106" s="28">
        <v>28252200</v>
      </c>
      <c r="G106" s="28">
        <v>2874260.29</v>
      </c>
      <c r="H106" s="28">
        <f t="shared" si="2"/>
        <v>10.173580429134722</v>
      </c>
    </row>
    <row r="107" spans="1:8" ht="26.25">
      <c r="A107" s="31">
        <f t="shared" si="3"/>
        <v>95</v>
      </c>
      <c r="B107" s="26" t="s">
        <v>360</v>
      </c>
      <c r="C107" s="27" t="s">
        <v>214</v>
      </c>
      <c r="D107" s="27" t="s">
        <v>182</v>
      </c>
      <c r="E107" s="27" t="s">
        <v>159</v>
      </c>
      <c r="F107" s="28">
        <v>134000</v>
      </c>
      <c r="G107" s="28">
        <v>49301.71</v>
      </c>
      <c r="H107" s="28">
        <f t="shared" si="2"/>
        <v>36.79232089552239</v>
      </c>
    </row>
    <row r="108" spans="1:8" ht="37.5" customHeight="1">
      <c r="A108" s="31">
        <f t="shared" si="3"/>
        <v>96</v>
      </c>
      <c r="B108" s="26" t="s">
        <v>393</v>
      </c>
      <c r="C108" s="27" t="s">
        <v>214</v>
      </c>
      <c r="D108" s="27" t="s">
        <v>215</v>
      </c>
      <c r="E108" s="27" t="s">
        <v>159</v>
      </c>
      <c r="F108" s="28">
        <v>134000</v>
      </c>
      <c r="G108" s="28">
        <v>49301.71</v>
      </c>
      <c r="H108" s="28">
        <f t="shared" si="2"/>
        <v>36.79232089552239</v>
      </c>
    </row>
    <row r="109" spans="1:8" ht="26.25">
      <c r="A109" s="31">
        <f t="shared" si="3"/>
        <v>97</v>
      </c>
      <c r="B109" s="26" t="s">
        <v>323</v>
      </c>
      <c r="C109" s="27" t="s">
        <v>214</v>
      </c>
      <c r="D109" s="27" t="s">
        <v>215</v>
      </c>
      <c r="E109" s="27" t="s">
        <v>165</v>
      </c>
      <c r="F109" s="28">
        <v>134000</v>
      </c>
      <c r="G109" s="28">
        <v>49301.71</v>
      </c>
      <c r="H109" s="28">
        <f t="shared" si="2"/>
        <v>36.79232089552239</v>
      </c>
    </row>
    <row r="110" spans="1:8" ht="12.75">
      <c r="A110" s="31">
        <f t="shared" si="3"/>
        <v>98</v>
      </c>
      <c r="B110" s="26" t="s">
        <v>369</v>
      </c>
      <c r="C110" s="27" t="s">
        <v>214</v>
      </c>
      <c r="D110" s="27" t="s">
        <v>191</v>
      </c>
      <c r="E110" s="27" t="s">
        <v>159</v>
      </c>
      <c r="F110" s="28">
        <v>8921000</v>
      </c>
      <c r="G110" s="28">
        <v>2718972.6</v>
      </c>
      <c r="H110" s="28">
        <f t="shared" si="2"/>
        <v>30.47833875126107</v>
      </c>
    </row>
    <row r="111" spans="1:8" ht="66">
      <c r="A111" s="31">
        <f t="shared" si="3"/>
        <v>99</v>
      </c>
      <c r="B111" s="26" t="s">
        <v>3</v>
      </c>
      <c r="C111" s="27" t="s">
        <v>214</v>
      </c>
      <c r="D111" s="27" t="s">
        <v>4</v>
      </c>
      <c r="E111" s="27" t="s">
        <v>159</v>
      </c>
      <c r="F111" s="28">
        <v>724000</v>
      </c>
      <c r="G111" s="28">
        <v>0</v>
      </c>
      <c r="H111" s="28">
        <f t="shared" si="2"/>
        <v>0</v>
      </c>
    </row>
    <row r="112" spans="1:8" ht="12.75">
      <c r="A112" s="31">
        <f t="shared" si="3"/>
        <v>100</v>
      </c>
      <c r="B112" s="26" t="s">
        <v>371</v>
      </c>
      <c r="C112" s="27" t="s">
        <v>214</v>
      </c>
      <c r="D112" s="27" t="s">
        <v>4</v>
      </c>
      <c r="E112" s="27" t="s">
        <v>193</v>
      </c>
      <c r="F112" s="28">
        <v>724000</v>
      </c>
      <c r="G112" s="28">
        <v>0</v>
      </c>
      <c r="H112" s="28">
        <f t="shared" si="2"/>
        <v>0</v>
      </c>
    </row>
    <row r="113" spans="1:8" ht="66">
      <c r="A113" s="31">
        <f t="shared" si="3"/>
        <v>101</v>
      </c>
      <c r="B113" s="26" t="s">
        <v>5</v>
      </c>
      <c r="C113" s="27" t="s">
        <v>214</v>
      </c>
      <c r="D113" s="27" t="s">
        <v>6</v>
      </c>
      <c r="E113" s="27" t="s">
        <v>159</v>
      </c>
      <c r="F113" s="28">
        <v>4381000</v>
      </c>
      <c r="G113" s="28">
        <v>583760</v>
      </c>
      <c r="H113" s="28">
        <f t="shared" si="2"/>
        <v>13.324811686829491</v>
      </c>
    </row>
    <row r="114" spans="1:8" ht="12.75">
      <c r="A114" s="31">
        <f t="shared" si="3"/>
        <v>102</v>
      </c>
      <c r="B114" s="26" t="s">
        <v>371</v>
      </c>
      <c r="C114" s="27" t="s">
        <v>214</v>
      </c>
      <c r="D114" s="27" t="s">
        <v>6</v>
      </c>
      <c r="E114" s="27" t="s">
        <v>193</v>
      </c>
      <c r="F114" s="28">
        <v>4381000</v>
      </c>
      <c r="G114" s="28">
        <v>583760</v>
      </c>
      <c r="H114" s="28">
        <f t="shared" si="2"/>
        <v>13.324811686829491</v>
      </c>
    </row>
    <row r="115" spans="1:8" ht="52.5">
      <c r="A115" s="31">
        <f t="shared" si="3"/>
        <v>103</v>
      </c>
      <c r="B115" s="26" t="s">
        <v>394</v>
      </c>
      <c r="C115" s="27" t="s">
        <v>214</v>
      </c>
      <c r="D115" s="27" t="s">
        <v>216</v>
      </c>
      <c r="E115" s="27" t="s">
        <v>159</v>
      </c>
      <c r="F115" s="28">
        <v>920000</v>
      </c>
      <c r="G115" s="28">
        <v>578212.6</v>
      </c>
      <c r="H115" s="28">
        <f t="shared" si="2"/>
        <v>62.849195652173904</v>
      </c>
    </row>
    <row r="116" spans="1:8" ht="12.75">
      <c r="A116" s="31">
        <f t="shared" si="3"/>
        <v>104</v>
      </c>
      <c r="B116" s="26" t="s">
        <v>371</v>
      </c>
      <c r="C116" s="27" t="s">
        <v>214</v>
      </c>
      <c r="D116" s="27" t="s">
        <v>216</v>
      </c>
      <c r="E116" s="27" t="s">
        <v>193</v>
      </c>
      <c r="F116" s="28">
        <v>920000</v>
      </c>
      <c r="G116" s="28">
        <v>578212.6</v>
      </c>
      <c r="H116" s="28">
        <f t="shared" si="2"/>
        <v>62.849195652173904</v>
      </c>
    </row>
    <row r="117" spans="1:8" ht="39">
      <c r="A117" s="31">
        <f t="shared" si="3"/>
        <v>105</v>
      </c>
      <c r="B117" s="26" t="s">
        <v>395</v>
      </c>
      <c r="C117" s="27" t="s">
        <v>214</v>
      </c>
      <c r="D117" s="27" t="s">
        <v>217</v>
      </c>
      <c r="E117" s="27" t="s">
        <v>159</v>
      </c>
      <c r="F117" s="28">
        <v>2766000</v>
      </c>
      <c r="G117" s="28">
        <v>1497000</v>
      </c>
      <c r="H117" s="28">
        <f t="shared" si="2"/>
        <v>54.12147505422994</v>
      </c>
    </row>
    <row r="118" spans="1:8" ht="12.75">
      <c r="A118" s="31">
        <f t="shared" si="3"/>
        <v>106</v>
      </c>
      <c r="B118" s="26" t="s">
        <v>371</v>
      </c>
      <c r="C118" s="27" t="s">
        <v>214</v>
      </c>
      <c r="D118" s="27" t="s">
        <v>217</v>
      </c>
      <c r="E118" s="27" t="s">
        <v>193</v>
      </c>
      <c r="F118" s="28">
        <v>2766000</v>
      </c>
      <c r="G118" s="28">
        <v>1497000</v>
      </c>
      <c r="H118" s="28">
        <f t="shared" si="2"/>
        <v>54.12147505422994</v>
      </c>
    </row>
    <row r="119" spans="1:8" ht="39">
      <c r="A119" s="31">
        <f t="shared" si="3"/>
        <v>107</v>
      </c>
      <c r="B119" s="26" t="s">
        <v>396</v>
      </c>
      <c r="C119" s="27" t="s">
        <v>214</v>
      </c>
      <c r="D119" s="27" t="s">
        <v>218</v>
      </c>
      <c r="E119" s="27" t="s">
        <v>159</v>
      </c>
      <c r="F119" s="28">
        <v>130000</v>
      </c>
      <c r="G119" s="28">
        <v>60000</v>
      </c>
      <c r="H119" s="28">
        <f t="shared" si="2"/>
        <v>46.15384615384615</v>
      </c>
    </row>
    <row r="120" spans="1:8" ht="12.75">
      <c r="A120" s="31">
        <f t="shared" si="3"/>
        <v>108</v>
      </c>
      <c r="B120" s="26" t="s">
        <v>371</v>
      </c>
      <c r="C120" s="27" t="s">
        <v>214</v>
      </c>
      <c r="D120" s="27" t="s">
        <v>218</v>
      </c>
      <c r="E120" s="27" t="s">
        <v>193</v>
      </c>
      <c r="F120" s="28">
        <v>130000</v>
      </c>
      <c r="G120" s="28">
        <v>60000</v>
      </c>
      <c r="H120" s="28">
        <f t="shared" si="2"/>
        <v>46.15384615384615</v>
      </c>
    </row>
    <row r="121" spans="1:8" ht="39">
      <c r="A121" s="31">
        <f t="shared" si="3"/>
        <v>109</v>
      </c>
      <c r="B121" s="26" t="s">
        <v>397</v>
      </c>
      <c r="C121" s="27" t="s">
        <v>214</v>
      </c>
      <c r="D121" s="27" t="s">
        <v>219</v>
      </c>
      <c r="E121" s="27" t="s">
        <v>159</v>
      </c>
      <c r="F121" s="28">
        <v>311300</v>
      </c>
      <c r="G121" s="28">
        <v>45177.32</v>
      </c>
      <c r="H121" s="28">
        <f t="shared" si="2"/>
        <v>14.512470285897846</v>
      </c>
    </row>
    <row r="122" spans="1:8" ht="51.75" customHeight="1">
      <c r="A122" s="31">
        <f t="shared" si="3"/>
        <v>110</v>
      </c>
      <c r="B122" s="26" t="s">
        <v>398</v>
      </c>
      <c r="C122" s="27" t="s">
        <v>214</v>
      </c>
      <c r="D122" s="27" t="s">
        <v>220</v>
      </c>
      <c r="E122" s="27" t="s">
        <v>159</v>
      </c>
      <c r="F122" s="28">
        <v>311300</v>
      </c>
      <c r="G122" s="28">
        <v>45177.32</v>
      </c>
      <c r="H122" s="28">
        <f t="shared" si="2"/>
        <v>14.512470285897846</v>
      </c>
    </row>
    <row r="123" spans="1:8" ht="12.75">
      <c r="A123" s="31">
        <f t="shared" si="3"/>
        <v>111</v>
      </c>
      <c r="B123" s="26" t="s">
        <v>371</v>
      </c>
      <c r="C123" s="27" t="s">
        <v>214</v>
      </c>
      <c r="D123" s="27" t="s">
        <v>220</v>
      </c>
      <c r="E123" s="27" t="s">
        <v>193</v>
      </c>
      <c r="F123" s="28">
        <v>311300</v>
      </c>
      <c r="G123" s="28">
        <v>45177.32</v>
      </c>
      <c r="H123" s="28">
        <f t="shared" si="2"/>
        <v>14.512470285897846</v>
      </c>
    </row>
    <row r="124" spans="1:8" ht="25.5" customHeight="1">
      <c r="A124" s="31">
        <f t="shared" si="3"/>
        <v>112</v>
      </c>
      <c r="B124" s="26" t="s">
        <v>399</v>
      </c>
      <c r="C124" s="27" t="s">
        <v>214</v>
      </c>
      <c r="D124" s="27" t="s">
        <v>221</v>
      </c>
      <c r="E124" s="27" t="s">
        <v>159</v>
      </c>
      <c r="F124" s="28">
        <v>18767900</v>
      </c>
      <c r="G124" s="28">
        <v>0</v>
      </c>
      <c r="H124" s="28">
        <f t="shared" si="2"/>
        <v>0</v>
      </c>
    </row>
    <row r="125" spans="1:8" ht="39">
      <c r="A125" s="31">
        <f t="shared" si="3"/>
        <v>113</v>
      </c>
      <c r="B125" s="26" t="s">
        <v>400</v>
      </c>
      <c r="C125" s="27" t="s">
        <v>214</v>
      </c>
      <c r="D125" s="27" t="s">
        <v>222</v>
      </c>
      <c r="E125" s="27" t="s">
        <v>159</v>
      </c>
      <c r="F125" s="28">
        <v>18767900</v>
      </c>
      <c r="G125" s="28">
        <v>0</v>
      </c>
      <c r="H125" s="28">
        <f t="shared" si="2"/>
        <v>0</v>
      </c>
    </row>
    <row r="126" spans="1:8" ht="12.75">
      <c r="A126" s="31">
        <f t="shared" si="3"/>
        <v>114</v>
      </c>
      <c r="B126" s="26" t="s">
        <v>371</v>
      </c>
      <c r="C126" s="27" t="s">
        <v>214</v>
      </c>
      <c r="D126" s="27" t="s">
        <v>222</v>
      </c>
      <c r="E126" s="27" t="s">
        <v>193</v>
      </c>
      <c r="F126" s="28">
        <v>18767900</v>
      </c>
      <c r="G126" s="28">
        <v>0</v>
      </c>
      <c r="H126" s="28">
        <f t="shared" si="2"/>
        <v>0</v>
      </c>
    </row>
    <row r="127" spans="1:8" ht="39">
      <c r="A127" s="31">
        <f t="shared" si="3"/>
        <v>115</v>
      </c>
      <c r="B127" s="26" t="s">
        <v>401</v>
      </c>
      <c r="C127" s="27" t="s">
        <v>214</v>
      </c>
      <c r="D127" s="27" t="s">
        <v>223</v>
      </c>
      <c r="E127" s="27" t="s">
        <v>159</v>
      </c>
      <c r="F127" s="28">
        <v>118000</v>
      </c>
      <c r="G127" s="28">
        <v>60808.66</v>
      </c>
      <c r="H127" s="28">
        <f t="shared" si="2"/>
        <v>51.53276271186441</v>
      </c>
    </row>
    <row r="128" spans="1:8" ht="52.5">
      <c r="A128" s="31">
        <f t="shared" si="3"/>
        <v>116</v>
      </c>
      <c r="B128" s="26" t="s">
        <v>402</v>
      </c>
      <c r="C128" s="27" t="s">
        <v>214</v>
      </c>
      <c r="D128" s="27" t="s">
        <v>224</v>
      </c>
      <c r="E128" s="27" t="s">
        <v>159</v>
      </c>
      <c r="F128" s="28">
        <v>118000</v>
      </c>
      <c r="G128" s="28">
        <v>60808.66</v>
      </c>
      <c r="H128" s="28">
        <f t="shared" si="2"/>
        <v>51.53276271186441</v>
      </c>
    </row>
    <row r="129" spans="1:8" ht="12.75">
      <c r="A129" s="31">
        <f t="shared" si="3"/>
        <v>117</v>
      </c>
      <c r="B129" s="26" t="s">
        <v>371</v>
      </c>
      <c r="C129" s="27" t="s">
        <v>214</v>
      </c>
      <c r="D129" s="27" t="s">
        <v>224</v>
      </c>
      <c r="E129" s="27" t="s">
        <v>193</v>
      </c>
      <c r="F129" s="28">
        <v>118000</v>
      </c>
      <c r="G129" s="28">
        <v>60808.66</v>
      </c>
      <c r="H129" s="28">
        <f t="shared" si="2"/>
        <v>51.53276271186441</v>
      </c>
    </row>
    <row r="130" spans="1:8" s="29" customFormat="1" ht="12.75">
      <c r="A130" s="32">
        <f t="shared" si="3"/>
        <v>118</v>
      </c>
      <c r="B130" s="33" t="s">
        <v>403</v>
      </c>
      <c r="C130" s="34" t="s">
        <v>225</v>
      </c>
      <c r="D130" s="34" t="s">
        <v>161</v>
      </c>
      <c r="E130" s="34" t="s">
        <v>159</v>
      </c>
      <c r="F130" s="35">
        <v>2203730</v>
      </c>
      <c r="G130" s="35">
        <f>864419.57+G133</f>
        <v>1075419.5699999998</v>
      </c>
      <c r="H130" s="35">
        <f t="shared" si="2"/>
        <v>48.79996959700144</v>
      </c>
    </row>
    <row r="131" spans="1:8" ht="12.75">
      <c r="A131" s="31">
        <f t="shared" si="3"/>
        <v>119</v>
      </c>
      <c r="B131" s="26" t="s">
        <v>404</v>
      </c>
      <c r="C131" s="27" t="s">
        <v>226</v>
      </c>
      <c r="D131" s="27" t="s">
        <v>161</v>
      </c>
      <c r="E131" s="27" t="s">
        <v>159</v>
      </c>
      <c r="F131" s="28">
        <v>1390500</v>
      </c>
      <c r="G131" s="28">
        <f>455500+G133</f>
        <v>666500</v>
      </c>
      <c r="H131" s="28">
        <f t="shared" si="2"/>
        <v>47.93239841783531</v>
      </c>
    </row>
    <row r="132" spans="1:8" ht="12.75">
      <c r="A132" s="31">
        <f t="shared" si="3"/>
        <v>120</v>
      </c>
      <c r="B132" s="26" t="s">
        <v>12</v>
      </c>
      <c r="C132" s="27" t="s">
        <v>226</v>
      </c>
      <c r="D132" s="27" t="s">
        <v>13</v>
      </c>
      <c r="E132" s="27" t="s">
        <v>159</v>
      </c>
      <c r="F132" s="28">
        <v>391600</v>
      </c>
      <c r="G132" s="28">
        <f>G133</f>
        <v>211000</v>
      </c>
      <c r="H132" s="28">
        <f t="shared" si="2"/>
        <v>53.88151174668029</v>
      </c>
    </row>
    <row r="133" spans="1:8" ht="26.25">
      <c r="A133" s="31">
        <f t="shared" si="3"/>
        <v>121</v>
      </c>
      <c r="B133" s="26" t="s">
        <v>14</v>
      </c>
      <c r="C133" s="27" t="s">
        <v>226</v>
      </c>
      <c r="D133" s="27" t="s">
        <v>15</v>
      </c>
      <c r="E133" s="27" t="s">
        <v>159</v>
      </c>
      <c r="F133" s="28">
        <v>391600</v>
      </c>
      <c r="G133" s="28">
        <f>G134</f>
        <v>211000</v>
      </c>
      <c r="H133" s="28">
        <f t="shared" si="2"/>
        <v>53.88151174668029</v>
      </c>
    </row>
    <row r="134" spans="1:8" ht="12.75">
      <c r="A134" s="31">
        <f t="shared" si="3"/>
        <v>122</v>
      </c>
      <c r="B134" s="26" t="s">
        <v>333</v>
      </c>
      <c r="C134" s="27" t="s">
        <v>226</v>
      </c>
      <c r="D134" s="27" t="s">
        <v>15</v>
      </c>
      <c r="E134" s="27" t="s">
        <v>334</v>
      </c>
      <c r="F134" s="28">
        <v>391600</v>
      </c>
      <c r="G134" s="28">
        <v>211000</v>
      </c>
      <c r="H134" s="28">
        <f t="shared" si="2"/>
        <v>53.88151174668029</v>
      </c>
    </row>
    <row r="135" spans="1:8" ht="12.75">
      <c r="A135" s="31">
        <f t="shared" si="3"/>
        <v>123</v>
      </c>
      <c r="B135" s="26" t="s">
        <v>369</v>
      </c>
      <c r="C135" s="27" t="s">
        <v>226</v>
      </c>
      <c r="D135" s="27" t="s">
        <v>191</v>
      </c>
      <c r="E135" s="27" t="s">
        <v>159</v>
      </c>
      <c r="F135" s="28">
        <v>286000</v>
      </c>
      <c r="G135" s="28">
        <v>71500</v>
      </c>
      <c r="H135" s="28">
        <f t="shared" si="2"/>
        <v>25</v>
      </c>
    </row>
    <row r="136" spans="1:8" ht="66">
      <c r="A136" s="31">
        <f t="shared" si="3"/>
        <v>124</v>
      </c>
      <c r="B136" s="26" t="s">
        <v>405</v>
      </c>
      <c r="C136" s="27" t="s">
        <v>226</v>
      </c>
      <c r="D136" s="27" t="s">
        <v>227</v>
      </c>
      <c r="E136" s="27" t="s">
        <v>159</v>
      </c>
      <c r="F136" s="28">
        <v>286000</v>
      </c>
      <c r="G136" s="28">
        <v>71500</v>
      </c>
      <c r="H136" s="28">
        <f t="shared" si="2"/>
        <v>25</v>
      </c>
    </row>
    <row r="137" spans="1:8" ht="12.75">
      <c r="A137" s="31">
        <f t="shared" si="3"/>
        <v>125</v>
      </c>
      <c r="B137" s="26" t="s">
        <v>371</v>
      </c>
      <c r="C137" s="27" t="s">
        <v>226</v>
      </c>
      <c r="D137" s="27" t="s">
        <v>227</v>
      </c>
      <c r="E137" s="27" t="s">
        <v>193</v>
      </c>
      <c r="F137" s="28">
        <v>286000</v>
      </c>
      <c r="G137" s="28">
        <v>71500</v>
      </c>
      <c r="H137" s="28">
        <f t="shared" si="2"/>
        <v>25</v>
      </c>
    </row>
    <row r="138" spans="1:8" ht="52.5">
      <c r="A138" s="31">
        <f t="shared" si="3"/>
        <v>126</v>
      </c>
      <c r="B138" s="26" t="s">
        <v>97</v>
      </c>
      <c r="C138" s="27" t="s">
        <v>226</v>
      </c>
      <c r="D138" s="27" t="s">
        <v>290</v>
      </c>
      <c r="E138" s="27" t="s">
        <v>159</v>
      </c>
      <c r="F138" s="28">
        <v>712900</v>
      </c>
      <c r="G138" s="28">
        <v>384000</v>
      </c>
      <c r="H138" s="28">
        <f t="shared" si="2"/>
        <v>53.864497124421376</v>
      </c>
    </row>
    <row r="139" spans="1:8" ht="39">
      <c r="A139" s="31">
        <f t="shared" si="3"/>
        <v>127</v>
      </c>
      <c r="B139" s="26" t="s">
        <v>98</v>
      </c>
      <c r="C139" s="27" t="s">
        <v>226</v>
      </c>
      <c r="D139" s="27" t="s">
        <v>291</v>
      </c>
      <c r="E139" s="27" t="s">
        <v>159</v>
      </c>
      <c r="F139" s="28">
        <v>712900</v>
      </c>
      <c r="G139" s="28">
        <v>384000</v>
      </c>
      <c r="H139" s="28">
        <f t="shared" si="2"/>
        <v>53.864497124421376</v>
      </c>
    </row>
    <row r="140" spans="1:8" ht="12.75">
      <c r="A140" s="31">
        <f t="shared" si="3"/>
        <v>128</v>
      </c>
      <c r="B140" s="26" t="s">
        <v>333</v>
      </c>
      <c r="C140" s="27" t="s">
        <v>226</v>
      </c>
      <c r="D140" s="27" t="s">
        <v>291</v>
      </c>
      <c r="E140" s="27" t="s">
        <v>334</v>
      </c>
      <c r="F140" s="28">
        <v>712900</v>
      </c>
      <c r="G140" s="28">
        <v>384000</v>
      </c>
      <c r="H140" s="28">
        <f t="shared" si="2"/>
        <v>53.864497124421376</v>
      </c>
    </row>
    <row r="141" spans="1:8" ht="12.75">
      <c r="A141" s="31">
        <f t="shared" si="3"/>
        <v>129</v>
      </c>
      <c r="B141" s="26" t="s">
        <v>406</v>
      </c>
      <c r="C141" s="27" t="s">
        <v>228</v>
      </c>
      <c r="D141" s="27" t="s">
        <v>161</v>
      </c>
      <c r="E141" s="27" t="s">
        <v>159</v>
      </c>
      <c r="F141" s="28">
        <v>267230</v>
      </c>
      <c r="G141" s="28">
        <v>112146.6</v>
      </c>
      <c r="H141" s="28">
        <f aca="true" t="shared" si="4" ref="H141:H202">G141/F141*100</f>
        <v>41.966321146577855</v>
      </c>
    </row>
    <row r="142" spans="1:8" ht="12.75">
      <c r="A142" s="31">
        <f aca="true" t="shared" si="5" ref="A142:A203">1+A141</f>
        <v>130</v>
      </c>
      <c r="B142" s="26" t="s">
        <v>369</v>
      </c>
      <c r="C142" s="27" t="s">
        <v>228</v>
      </c>
      <c r="D142" s="27" t="s">
        <v>191</v>
      </c>
      <c r="E142" s="27" t="s">
        <v>159</v>
      </c>
      <c r="F142" s="28">
        <v>267230</v>
      </c>
      <c r="G142" s="28">
        <v>112146.6</v>
      </c>
      <c r="H142" s="28">
        <f t="shared" si="4"/>
        <v>41.966321146577855</v>
      </c>
    </row>
    <row r="143" spans="1:8" ht="52.5">
      <c r="A143" s="31">
        <f t="shared" si="5"/>
        <v>131</v>
      </c>
      <c r="B143" s="26" t="s">
        <v>407</v>
      </c>
      <c r="C143" s="27" t="s">
        <v>228</v>
      </c>
      <c r="D143" s="27" t="s">
        <v>229</v>
      </c>
      <c r="E143" s="27" t="s">
        <v>159</v>
      </c>
      <c r="F143" s="28">
        <v>267230</v>
      </c>
      <c r="G143" s="28">
        <v>112146.6</v>
      </c>
      <c r="H143" s="28">
        <f t="shared" si="4"/>
        <v>41.966321146577855</v>
      </c>
    </row>
    <row r="144" spans="1:8" ht="12.75">
      <c r="A144" s="31">
        <f t="shared" si="5"/>
        <v>132</v>
      </c>
      <c r="B144" s="26" t="s">
        <v>371</v>
      </c>
      <c r="C144" s="27" t="s">
        <v>228</v>
      </c>
      <c r="D144" s="27" t="s">
        <v>229</v>
      </c>
      <c r="E144" s="27" t="s">
        <v>193</v>
      </c>
      <c r="F144" s="28">
        <v>267230</v>
      </c>
      <c r="G144" s="28">
        <v>112146.6</v>
      </c>
      <c r="H144" s="28">
        <f t="shared" si="4"/>
        <v>41.966321146577855</v>
      </c>
    </row>
    <row r="145" spans="1:8" ht="26.25">
      <c r="A145" s="31">
        <f t="shared" si="5"/>
        <v>133</v>
      </c>
      <c r="B145" s="26" t="s">
        <v>409</v>
      </c>
      <c r="C145" s="27" t="s">
        <v>230</v>
      </c>
      <c r="D145" s="27" t="s">
        <v>161</v>
      </c>
      <c r="E145" s="27" t="s">
        <v>159</v>
      </c>
      <c r="F145" s="28">
        <v>546000</v>
      </c>
      <c r="G145" s="28">
        <v>296772.97</v>
      </c>
      <c r="H145" s="28">
        <f t="shared" si="4"/>
        <v>54.3540238095238</v>
      </c>
    </row>
    <row r="146" spans="1:8" ht="12.75">
      <c r="A146" s="31">
        <f t="shared" si="5"/>
        <v>134</v>
      </c>
      <c r="B146" s="26" t="s">
        <v>369</v>
      </c>
      <c r="C146" s="27" t="s">
        <v>230</v>
      </c>
      <c r="D146" s="27" t="s">
        <v>191</v>
      </c>
      <c r="E146" s="27" t="s">
        <v>159</v>
      </c>
      <c r="F146" s="28">
        <v>546000</v>
      </c>
      <c r="G146" s="28">
        <v>296772.97</v>
      </c>
      <c r="H146" s="28">
        <f t="shared" si="4"/>
        <v>54.3540238095238</v>
      </c>
    </row>
    <row r="147" spans="1:8" ht="52.5">
      <c r="A147" s="31">
        <f t="shared" si="5"/>
        <v>135</v>
      </c>
      <c r="B147" s="26" t="s">
        <v>410</v>
      </c>
      <c r="C147" s="27" t="s">
        <v>230</v>
      </c>
      <c r="D147" s="27" t="s">
        <v>231</v>
      </c>
      <c r="E147" s="27" t="s">
        <v>159</v>
      </c>
      <c r="F147" s="28">
        <v>546000</v>
      </c>
      <c r="G147" s="28">
        <v>296772.97</v>
      </c>
      <c r="H147" s="28">
        <f t="shared" si="4"/>
        <v>54.3540238095238</v>
      </c>
    </row>
    <row r="148" spans="1:8" ht="12.75">
      <c r="A148" s="31">
        <f t="shared" si="5"/>
        <v>136</v>
      </c>
      <c r="B148" s="26" t="s">
        <v>371</v>
      </c>
      <c r="C148" s="27" t="s">
        <v>230</v>
      </c>
      <c r="D148" s="27" t="s">
        <v>231</v>
      </c>
      <c r="E148" s="27" t="s">
        <v>193</v>
      </c>
      <c r="F148" s="28">
        <v>546000</v>
      </c>
      <c r="G148" s="28">
        <v>296772.97</v>
      </c>
      <c r="H148" s="28">
        <f t="shared" si="4"/>
        <v>54.3540238095238</v>
      </c>
    </row>
    <row r="149" spans="1:8" s="29" customFormat="1" ht="12.75">
      <c r="A149" s="32">
        <f t="shared" si="5"/>
        <v>137</v>
      </c>
      <c r="B149" s="33" t="s">
        <v>411</v>
      </c>
      <c r="C149" s="34" t="s">
        <v>232</v>
      </c>
      <c r="D149" s="34" t="s">
        <v>161</v>
      </c>
      <c r="E149" s="34" t="s">
        <v>159</v>
      </c>
      <c r="F149" s="35">
        <v>1500000</v>
      </c>
      <c r="G149" s="35">
        <v>486748.61</v>
      </c>
      <c r="H149" s="35">
        <f t="shared" si="4"/>
        <v>32.449907333333336</v>
      </c>
    </row>
    <row r="150" spans="1:8" ht="14.25" customHeight="1">
      <c r="A150" s="31">
        <f t="shared" si="5"/>
        <v>138</v>
      </c>
      <c r="B150" s="26" t="s">
        <v>412</v>
      </c>
      <c r="C150" s="27" t="s">
        <v>233</v>
      </c>
      <c r="D150" s="27" t="s">
        <v>161</v>
      </c>
      <c r="E150" s="27" t="s">
        <v>159</v>
      </c>
      <c r="F150" s="28">
        <v>1500000</v>
      </c>
      <c r="G150" s="28">
        <v>486748.61</v>
      </c>
      <c r="H150" s="28">
        <f t="shared" si="4"/>
        <v>32.449907333333336</v>
      </c>
    </row>
    <row r="151" spans="1:8" ht="12.75">
      <c r="A151" s="31">
        <f t="shared" si="5"/>
        <v>139</v>
      </c>
      <c r="B151" s="26" t="s">
        <v>369</v>
      </c>
      <c r="C151" s="27" t="s">
        <v>233</v>
      </c>
      <c r="D151" s="27" t="s">
        <v>191</v>
      </c>
      <c r="E151" s="27" t="s">
        <v>159</v>
      </c>
      <c r="F151" s="28">
        <v>1500000</v>
      </c>
      <c r="G151" s="28">
        <v>486748.61</v>
      </c>
      <c r="H151" s="28">
        <f t="shared" si="4"/>
        <v>32.449907333333336</v>
      </c>
    </row>
    <row r="152" spans="1:8" ht="52.5">
      <c r="A152" s="31">
        <f t="shared" si="5"/>
        <v>140</v>
      </c>
      <c r="B152" s="26" t="s">
        <v>413</v>
      </c>
      <c r="C152" s="27" t="s">
        <v>233</v>
      </c>
      <c r="D152" s="27" t="s">
        <v>234</v>
      </c>
      <c r="E152" s="27" t="s">
        <v>159</v>
      </c>
      <c r="F152" s="28">
        <v>1500000</v>
      </c>
      <c r="G152" s="28">
        <v>486748.61</v>
      </c>
      <c r="H152" s="28">
        <f t="shared" si="4"/>
        <v>32.449907333333336</v>
      </c>
    </row>
    <row r="153" spans="1:8" ht="12.75">
      <c r="A153" s="31">
        <f t="shared" si="5"/>
        <v>141</v>
      </c>
      <c r="B153" s="26" t="s">
        <v>371</v>
      </c>
      <c r="C153" s="27" t="s">
        <v>233</v>
      </c>
      <c r="D153" s="27" t="s">
        <v>234</v>
      </c>
      <c r="E153" s="27" t="s">
        <v>193</v>
      </c>
      <c r="F153" s="28">
        <v>1500000</v>
      </c>
      <c r="G153" s="28">
        <v>486748.61</v>
      </c>
      <c r="H153" s="28">
        <f t="shared" si="4"/>
        <v>32.449907333333336</v>
      </c>
    </row>
    <row r="154" spans="1:8" s="29" customFormat="1" ht="12.75">
      <c r="A154" s="32">
        <f t="shared" si="5"/>
        <v>142</v>
      </c>
      <c r="B154" s="33" t="s">
        <v>414</v>
      </c>
      <c r="C154" s="34" t="s">
        <v>235</v>
      </c>
      <c r="D154" s="34" t="s">
        <v>161</v>
      </c>
      <c r="E154" s="34" t="s">
        <v>159</v>
      </c>
      <c r="F154" s="35">
        <v>376822161.75</v>
      </c>
      <c r="G154" s="35">
        <f>231633512.51+G198+G195</f>
        <v>242243045.14999998</v>
      </c>
      <c r="H154" s="35">
        <f t="shared" si="4"/>
        <v>64.28577449505595</v>
      </c>
    </row>
    <row r="155" spans="1:8" ht="12.75">
      <c r="A155" s="31">
        <f t="shared" si="5"/>
        <v>143</v>
      </c>
      <c r="B155" s="26" t="s">
        <v>415</v>
      </c>
      <c r="C155" s="27" t="s">
        <v>236</v>
      </c>
      <c r="D155" s="27" t="s">
        <v>161</v>
      </c>
      <c r="E155" s="27" t="s">
        <v>159</v>
      </c>
      <c r="F155" s="28">
        <v>105616515.78</v>
      </c>
      <c r="G155" s="28">
        <v>65324937.17</v>
      </c>
      <c r="H155" s="28">
        <f t="shared" si="4"/>
        <v>61.85106248540932</v>
      </c>
    </row>
    <row r="156" spans="1:8" ht="78.75">
      <c r="A156" s="31">
        <f t="shared" si="5"/>
        <v>144</v>
      </c>
      <c r="B156" s="26" t="s">
        <v>349</v>
      </c>
      <c r="C156" s="27" t="s">
        <v>236</v>
      </c>
      <c r="D156" s="27" t="s">
        <v>335</v>
      </c>
      <c r="E156" s="27" t="s">
        <v>159</v>
      </c>
      <c r="F156" s="28">
        <v>1120000</v>
      </c>
      <c r="G156" s="28">
        <v>0</v>
      </c>
      <c r="H156" s="28">
        <f t="shared" si="4"/>
        <v>0</v>
      </c>
    </row>
    <row r="157" spans="1:8" ht="12.75">
      <c r="A157" s="31">
        <f t="shared" si="5"/>
        <v>145</v>
      </c>
      <c r="B157" s="26" t="s">
        <v>365</v>
      </c>
      <c r="C157" s="27" t="s">
        <v>236</v>
      </c>
      <c r="D157" s="27" t="s">
        <v>335</v>
      </c>
      <c r="E157" s="27" t="s">
        <v>187</v>
      </c>
      <c r="F157" s="28">
        <v>1120000</v>
      </c>
      <c r="G157" s="28">
        <v>0</v>
      </c>
      <c r="H157" s="28">
        <f t="shared" si="4"/>
        <v>0</v>
      </c>
    </row>
    <row r="158" spans="1:8" ht="26.25">
      <c r="A158" s="31">
        <f t="shared" si="5"/>
        <v>146</v>
      </c>
      <c r="B158" s="26" t="s">
        <v>331</v>
      </c>
      <c r="C158" s="27" t="s">
        <v>236</v>
      </c>
      <c r="D158" s="27" t="s">
        <v>332</v>
      </c>
      <c r="E158" s="27" t="s">
        <v>159</v>
      </c>
      <c r="F158" s="28">
        <v>2190000</v>
      </c>
      <c r="G158" s="28">
        <v>1833070.12</v>
      </c>
      <c r="H158" s="28">
        <f t="shared" si="4"/>
        <v>83.70183196347033</v>
      </c>
    </row>
    <row r="159" spans="1:8" ht="12.75">
      <c r="A159" s="31">
        <f t="shared" si="5"/>
        <v>147</v>
      </c>
      <c r="B159" s="26" t="s">
        <v>365</v>
      </c>
      <c r="C159" s="27" t="s">
        <v>236</v>
      </c>
      <c r="D159" s="27" t="s">
        <v>332</v>
      </c>
      <c r="E159" s="27" t="s">
        <v>187</v>
      </c>
      <c r="F159" s="28">
        <v>2190000</v>
      </c>
      <c r="G159" s="28">
        <v>1833070.12</v>
      </c>
      <c r="H159" s="28">
        <f t="shared" si="4"/>
        <v>83.70183196347033</v>
      </c>
    </row>
    <row r="160" spans="1:8" ht="52.5" customHeight="1">
      <c r="A160" s="31">
        <f t="shared" si="5"/>
        <v>148</v>
      </c>
      <c r="B160" s="26" t="s">
        <v>416</v>
      </c>
      <c r="C160" s="27" t="s">
        <v>236</v>
      </c>
      <c r="D160" s="27" t="s">
        <v>240</v>
      </c>
      <c r="E160" s="27" t="s">
        <v>159</v>
      </c>
      <c r="F160" s="28">
        <v>214000</v>
      </c>
      <c r="G160" s="28">
        <v>40995.42</v>
      </c>
      <c r="H160" s="28">
        <f t="shared" si="4"/>
        <v>19.156738317757007</v>
      </c>
    </row>
    <row r="161" spans="1:8" ht="12.75">
      <c r="A161" s="31">
        <f t="shared" si="5"/>
        <v>149</v>
      </c>
      <c r="B161" s="26" t="s">
        <v>365</v>
      </c>
      <c r="C161" s="27" t="s">
        <v>236</v>
      </c>
      <c r="D161" s="27" t="s">
        <v>240</v>
      </c>
      <c r="E161" s="27" t="s">
        <v>187</v>
      </c>
      <c r="F161" s="28">
        <v>214000</v>
      </c>
      <c r="G161" s="28">
        <v>40995.42</v>
      </c>
      <c r="H161" s="28">
        <f t="shared" si="4"/>
        <v>19.156738317757007</v>
      </c>
    </row>
    <row r="162" spans="1:8" ht="12.75">
      <c r="A162" s="31">
        <f t="shared" si="5"/>
        <v>150</v>
      </c>
      <c r="B162" s="26" t="s">
        <v>417</v>
      </c>
      <c r="C162" s="27" t="s">
        <v>236</v>
      </c>
      <c r="D162" s="27" t="s">
        <v>237</v>
      </c>
      <c r="E162" s="27" t="s">
        <v>159</v>
      </c>
      <c r="F162" s="28">
        <v>90013058.41</v>
      </c>
      <c r="G162" s="28">
        <v>59119709.23</v>
      </c>
      <c r="H162" s="28">
        <f t="shared" si="4"/>
        <v>65.6790362135191</v>
      </c>
    </row>
    <row r="163" spans="1:8" ht="26.25">
      <c r="A163" s="31">
        <f t="shared" si="5"/>
        <v>151</v>
      </c>
      <c r="B163" s="26" t="s">
        <v>364</v>
      </c>
      <c r="C163" s="27" t="s">
        <v>236</v>
      </c>
      <c r="D163" s="27" t="s">
        <v>238</v>
      </c>
      <c r="E163" s="27" t="s">
        <v>159</v>
      </c>
      <c r="F163" s="28">
        <v>80492058.41</v>
      </c>
      <c r="G163" s="28">
        <v>52702957.15</v>
      </c>
      <c r="H163" s="28">
        <f t="shared" si="4"/>
        <v>65.47597140769903</v>
      </c>
    </row>
    <row r="164" spans="1:8" ht="12.75">
      <c r="A164" s="31">
        <f t="shared" si="5"/>
        <v>152</v>
      </c>
      <c r="B164" s="26" t="s">
        <v>365</v>
      </c>
      <c r="C164" s="27" t="s">
        <v>236</v>
      </c>
      <c r="D164" s="27" t="s">
        <v>238</v>
      </c>
      <c r="E164" s="27" t="s">
        <v>187</v>
      </c>
      <c r="F164" s="28">
        <v>80492058.41</v>
      </c>
      <c r="G164" s="28">
        <v>52702957.15</v>
      </c>
      <c r="H164" s="28">
        <f t="shared" si="4"/>
        <v>65.47597140769903</v>
      </c>
    </row>
    <row r="165" spans="1:8" ht="39">
      <c r="A165" s="31">
        <f t="shared" si="5"/>
        <v>153</v>
      </c>
      <c r="B165" s="26" t="s">
        <v>418</v>
      </c>
      <c r="C165" s="27" t="s">
        <v>236</v>
      </c>
      <c r="D165" s="27" t="s">
        <v>239</v>
      </c>
      <c r="E165" s="27" t="s">
        <v>159</v>
      </c>
      <c r="F165" s="28">
        <v>9521000</v>
      </c>
      <c r="G165" s="28">
        <v>6416752.08</v>
      </c>
      <c r="H165" s="28">
        <f t="shared" si="4"/>
        <v>67.39577859468542</v>
      </c>
    </row>
    <row r="166" spans="1:8" ht="12.75">
      <c r="A166" s="31">
        <f t="shared" si="5"/>
        <v>154</v>
      </c>
      <c r="B166" s="26" t="s">
        <v>365</v>
      </c>
      <c r="C166" s="27" t="s">
        <v>236</v>
      </c>
      <c r="D166" s="27" t="s">
        <v>239</v>
      </c>
      <c r="E166" s="27" t="s">
        <v>187</v>
      </c>
      <c r="F166" s="28">
        <v>9521000</v>
      </c>
      <c r="G166" s="28">
        <v>6416752.08</v>
      </c>
      <c r="H166" s="28">
        <f t="shared" si="4"/>
        <v>67.39577859468542</v>
      </c>
    </row>
    <row r="167" spans="1:8" ht="12.75">
      <c r="A167" s="31">
        <f t="shared" si="5"/>
        <v>155</v>
      </c>
      <c r="B167" s="26" t="s">
        <v>369</v>
      </c>
      <c r="C167" s="27" t="s">
        <v>236</v>
      </c>
      <c r="D167" s="27" t="s">
        <v>191</v>
      </c>
      <c r="E167" s="27" t="s">
        <v>159</v>
      </c>
      <c r="F167" s="28">
        <v>12079457.37</v>
      </c>
      <c r="G167" s="28">
        <v>4331162.4</v>
      </c>
      <c r="H167" s="28">
        <f t="shared" si="4"/>
        <v>35.85560400052971</v>
      </c>
    </row>
    <row r="168" spans="1:8" ht="52.5">
      <c r="A168" s="31">
        <f t="shared" si="5"/>
        <v>156</v>
      </c>
      <c r="B168" s="26" t="s">
        <v>407</v>
      </c>
      <c r="C168" s="27" t="s">
        <v>236</v>
      </c>
      <c r="D168" s="27" t="s">
        <v>229</v>
      </c>
      <c r="E168" s="27" t="s">
        <v>159</v>
      </c>
      <c r="F168" s="28">
        <v>1564770</v>
      </c>
      <c r="G168" s="28">
        <v>675467.95</v>
      </c>
      <c r="H168" s="28">
        <f t="shared" si="4"/>
        <v>43.16723544035225</v>
      </c>
    </row>
    <row r="169" spans="1:8" ht="12.75">
      <c r="A169" s="31">
        <f t="shared" si="5"/>
        <v>157</v>
      </c>
      <c r="B169" s="26" t="s">
        <v>371</v>
      </c>
      <c r="C169" s="27" t="s">
        <v>236</v>
      </c>
      <c r="D169" s="27" t="s">
        <v>229</v>
      </c>
      <c r="E169" s="27" t="s">
        <v>193</v>
      </c>
      <c r="F169" s="28">
        <v>1564770</v>
      </c>
      <c r="G169" s="28">
        <v>675467.95</v>
      </c>
      <c r="H169" s="28">
        <f t="shared" si="4"/>
        <v>43.16723544035225</v>
      </c>
    </row>
    <row r="170" spans="1:8" ht="52.5">
      <c r="A170" s="31">
        <f t="shared" si="5"/>
        <v>158</v>
      </c>
      <c r="B170" s="26" t="s">
        <v>419</v>
      </c>
      <c r="C170" s="27" t="s">
        <v>236</v>
      </c>
      <c r="D170" s="27" t="s">
        <v>241</v>
      </c>
      <c r="E170" s="27" t="s">
        <v>159</v>
      </c>
      <c r="F170" s="28">
        <v>10514687.37</v>
      </c>
      <c r="G170" s="28">
        <v>3655694.45</v>
      </c>
      <c r="H170" s="28">
        <f t="shared" si="4"/>
        <v>34.767504932483796</v>
      </c>
    </row>
    <row r="171" spans="1:8" ht="12.75">
      <c r="A171" s="31">
        <f t="shared" si="5"/>
        <v>159</v>
      </c>
      <c r="B171" s="26" t="s">
        <v>371</v>
      </c>
      <c r="C171" s="27" t="s">
        <v>236</v>
      </c>
      <c r="D171" s="27" t="s">
        <v>241</v>
      </c>
      <c r="E171" s="27" t="s">
        <v>193</v>
      </c>
      <c r="F171" s="28">
        <v>10514687.37</v>
      </c>
      <c r="G171" s="28">
        <v>3655694.45</v>
      </c>
      <c r="H171" s="28">
        <f t="shared" si="4"/>
        <v>34.767504932483796</v>
      </c>
    </row>
    <row r="172" spans="1:8" ht="12.75">
      <c r="A172" s="31">
        <f t="shared" si="5"/>
        <v>160</v>
      </c>
      <c r="B172" s="26" t="s">
        <v>420</v>
      </c>
      <c r="C172" s="27" t="s">
        <v>242</v>
      </c>
      <c r="D172" s="27" t="s">
        <v>161</v>
      </c>
      <c r="E172" s="27" t="s">
        <v>159</v>
      </c>
      <c r="F172" s="28">
        <v>253741584.19</v>
      </c>
      <c r="G172" s="28">
        <f>151172459.93+G198+G195</f>
        <v>161781992.57</v>
      </c>
      <c r="H172" s="28">
        <f t="shared" si="4"/>
        <v>63.75856487475018</v>
      </c>
    </row>
    <row r="173" spans="1:8" ht="39">
      <c r="A173" s="31">
        <f t="shared" si="5"/>
        <v>161</v>
      </c>
      <c r="B173" s="26" t="s">
        <v>421</v>
      </c>
      <c r="C173" s="27" t="s">
        <v>242</v>
      </c>
      <c r="D173" s="27" t="s">
        <v>249</v>
      </c>
      <c r="E173" s="27" t="s">
        <v>159</v>
      </c>
      <c r="F173" s="28">
        <v>11583000</v>
      </c>
      <c r="G173" s="28">
        <v>6505563.75</v>
      </c>
      <c r="H173" s="28">
        <f t="shared" si="4"/>
        <v>56.164756539756546</v>
      </c>
    </row>
    <row r="174" spans="1:8" ht="12.75">
      <c r="A174" s="31">
        <f t="shared" si="5"/>
        <v>162</v>
      </c>
      <c r="B174" s="26" t="s">
        <v>365</v>
      </c>
      <c r="C174" s="27" t="s">
        <v>242</v>
      </c>
      <c r="D174" s="27" t="s">
        <v>249</v>
      </c>
      <c r="E174" s="27" t="s">
        <v>187</v>
      </c>
      <c r="F174" s="28">
        <v>11583000</v>
      </c>
      <c r="G174" s="28">
        <v>6505563.75</v>
      </c>
      <c r="H174" s="28">
        <f t="shared" si="4"/>
        <v>56.164756539756546</v>
      </c>
    </row>
    <row r="175" spans="1:8" ht="26.25">
      <c r="A175" s="31">
        <f t="shared" si="5"/>
        <v>163</v>
      </c>
      <c r="B175" s="26" t="s">
        <v>331</v>
      </c>
      <c r="C175" s="27" t="s">
        <v>242</v>
      </c>
      <c r="D175" s="27" t="s">
        <v>332</v>
      </c>
      <c r="E175" s="27" t="s">
        <v>159</v>
      </c>
      <c r="F175" s="28">
        <v>3680820.47</v>
      </c>
      <c r="G175" s="28">
        <v>3523618.49</v>
      </c>
      <c r="H175" s="28">
        <f t="shared" si="4"/>
        <v>95.72915926540693</v>
      </c>
    </row>
    <row r="176" spans="1:8" ht="12.75">
      <c r="A176" s="31">
        <f t="shared" si="5"/>
        <v>164</v>
      </c>
      <c r="B176" s="26" t="s">
        <v>365</v>
      </c>
      <c r="C176" s="27" t="s">
        <v>242</v>
      </c>
      <c r="D176" s="27" t="s">
        <v>332</v>
      </c>
      <c r="E176" s="27" t="s">
        <v>187</v>
      </c>
      <c r="F176" s="28">
        <v>3680820.47</v>
      </c>
      <c r="G176" s="28">
        <v>3523618.49</v>
      </c>
      <c r="H176" s="28">
        <f t="shared" si="4"/>
        <v>95.72915926540693</v>
      </c>
    </row>
    <row r="177" spans="1:8" ht="64.5" customHeight="1">
      <c r="A177" s="31">
        <f t="shared" si="5"/>
        <v>165</v>
      </c>
      <c r="B177" s="26" t="s">
        <v>408</v>
      </c>
      <c r="C177" s="27" t="s">
        <v>242</v>
      </c>
      <c r="D177" s="27" t="s">
        <v>250</v>
      </c>
      <c r="E177" s="27" t="s">
        <v>159</v>
      </c>
      <c r="F177" s="28">
        <v>143817000</v>
      </c>
      <c r="G177" s="28">
        <v>102398911.43</v>
      </c>
      <c r="H177" s="28">
        <f t="shared" si="4"/>
        <v>71.20083955999638</v>
      </c>
    </row>
    <row r="178" spans="1:8" ht="12.75">
      <c r="A178" s="31">
        <f t="shared" si="5"/>
        <v>166</v>
      </c>
      <c r="B178" s="26" t="s">
        <v>365</v>
      </c>
      <c r="C178" s="27" t="s">
        <v>242</v>
      </c>
      <c r="D178" s="27" t="s">
        <v>250</v>
      </c>
      <c r="E178" s="27" t="s">
        <v>187</v>
      </c>
      <c r="F178" s="28">
        <v>143817000</v>
      </c>
      <c r="G178" s="28">
        <v>102398911.43</v>
      </c>
      <c r="H178" s="28">
        <f t="shared" si="4"/>
        <v>71.20083955999638</v>
      </c>
    </row>
    <row r="179" spans="1:8" ht="65.25" customHeight="1">
      <c r="A179" s="31">
        <f t="shared" si="5"/>
        <v>167</v>
      </c>
      <c r="B179" s="26" t="s">
        <v>408</v>
      </c>
      <c r="C179" s="27" t="s">
        <v>242</v>
      </c>
      <c r="D179" s="27" t="s">
        <v>251</v>
      </c>
      <c r="E179" s="27" t="s">
        <v>159</v>
      </c>
      <c r="F179" s="28">
        <v>1383694</v>
      </c>
      <c r="G179" s="28">
        <v>720449.75</v>
      </c>
      <c r="H179" s="28">
        <f t="shared" si="4"/>
        <v>52.067129726659225</v>
      </c>
    </row>
    <row r="180" spans="1:8" ht="12.75">
      <c r="A180" s="31">
        <f t="shared" si="5"/>
        <v>168</v>
      </c>
      <c r="B180" s="26" t="s">
        <v>365</v>
      </c>
      <c r="C180" s="27" t="s">
        <v>242</v>
      </c>
      <c r="D180" s="27" t="s">
        <v>251</v>
      </c>
      <c r="E180" s="27" t="s">
        <v>187</v>
      </c>
      <c r="F180" s="28">
        <v>1383694</v>
      </c>
      <c r="G180" s="28">
        <v>720449.75</v>
      </c>
      <c r="H180" s="28">
        <f t="shared" si="4"/>
        <v>52.067129726659225</v>
      </c>
    </row>
    <row r="181" spans="1:8" ht="66" customHeight="1">
      <c r="A181" s="31">
        <f t="shared" si="5"/>
        <v>169</v>
      </c>
      <c r="B181" s="26" t="s">
        <v>408</v>
      </c>
      <c r="C181" s="27" t="s">
        <v>242</v>
      </c>
      <c r="D181" s="27" t="s">
        <v>252</v>
      </c>
      <c r="E181" s="27" t="s">
        <v>159</v>
      </c>
      <c r="F181" s="28">
        <v>1146306</v>
      </c>
      <c r="G181" s="28">
        <v>724910.05</v>
      </c>
      <c r="H181" s="28">
        <f t="shared" si="4"/>
        <v>63.23879051492359</v>
      </c>
    </row>
    <row r="182" spans="1:8" ht="12.75">
      <c r="A182" s="31">
        <f t="shared" si="5"/>
        <v>170</v>
      </c>
      <c r="B182" s="26" t="s">
        <v>365</v>
      </c>
      <c r="C182" s="27" t="s">
        <v>242</v>
      </c>
      <c r="D182" s="27" t="s">
        <v>252</v>
      </c>
      <c r="E182" s="27" t="s">
        <v>187</v>
      </c>
      <c r="F182" s="28">
        <v>1146306</v>
      </c>
      <c r="G182" s="28">
        <v>724910.05</v>
      </c>
      <c r="H182" s="28">
        <f t="shared" si="4"/>
        <v>63.23879051492359</v>
      </c>
    </row>
    <row r="183" spans="1:8" ht="12.75">
      <c r="A183" s="31">
        <f t="shared" si="5"/>
        <v>171</v>
      </c>
      <c r="B183" s="26" t="s">
        <v>356</v>
      </c>
      <c r="C183" s="27" t="s">
        <v>242</v>
      </c>
      <c r="D183" s="27" t="s">
        <v>178</v>
      </c>
      <c r="E183" s="27" t="s">
        <v>159</v>
      </c>
      <c r="F183" s="28">
        <v>124619</v>
      </c>
      <c r="G183" s="28">
        <v>124619</v>
      </c>
      <c r="H183" s="28">
        <f t="shared" si="4"/>
        <v>100</v>
      </c>
    </row>
    <row r="184" spans="1:8" ht="12.75">
      <c r="A184" s="31">
        <f t="shared" si="5"/>
        <v>172</v>
      </c>
      <c r="B184" s="26" t="s">
        <v>357</v>
      </c>
      <c r="C184" s="27" t="s">
        <v>242</v>
      </c>
      <c r="D184" s="27" t="s">
        <v>179</v>
      </c>
      <c r="E184" s="27" t="s">
        <v>159</v>
      </c>
      <c r="F184" s="28">
        <v>124619</v>
      </c>
      <c r="G184" s="28">
        <v>124619</v>
      </c>
      <c r="H184" s="28">
        <f t="shared" si="4"/>
        <v>100</v>
      </c>
    </row>
    <row r="185" spans="1:8" ht="12.75">
      <c r="A185" s="31">
        <f t="shared" si="5"/>
        <v>173</v>
      </c>
      <c r="B185" s="26" t="s">
        <v>365</v>
      </c>
      <c r="C185" s="27" t="s">
        <v>242</v>
      </c>
      <c r="D185" s="27" t="s">
        <v>179</v>
      </c>
      <c r="E185" s="27" t="s">
        <v>187</v>
      </c>
      <c r="F185" s="28">
        <v>124619</v>
      </c>
      <c r="G185" s="28">
        <v>124619</v>
      </c>
      <c r="H185" s="28">
        <f t="shared" si="4"/>
        <v>100</v>
      </c>
    </row>
    <row r="186" spans="1:8" ht="26.25">
      <c r="A186" s="31">
        <f t="shared" si="5"/>
        <v>174</v>
      </c>
      <c r="B186" s="26" t="s">
        <v>422</v>
      </c>
      <c r="C186" s="27" t="s">
        <v>242</v>
      </c>
      <c r="D186" s="27" t="s">
        <v>243</v>
      </c>
      <c r="E186" s="27" t="s">
        <v>159</v>
      </c>
      <c r="F186" s="28">
        <v>28938981.22</v>
      </c>
      <c r="G186" s="28">
        <v>11543870.32</v>
      </c>
      <c r="H186" s="28">
        <f t="shared" si="4"/>
        <v>39.890382568208466</v>
      </c>
    </row>
    <row r="187" spans="1:8" ht="26.25">
      <c r="A187" s="31">
        <f t="shared" si="5"/>
        <v>175</v>
      </c>
      <c r="B187" s="26" t="s">
        <v>423</v>
      </c>
      <c r="C187" s="27" t="s">
        <v>242</v>
      </c>
      <c r="D187" s="27" t="s">
        <v>244</v>
      </c>
      <c r="E187" s="27" t="s">
        <v>159</v>
      </c>
      <c r="F187" s="28">
        <v>27938981.22</v>
      </c>
      <c r="G187" s="28">
        <v>11093063.69</v>
      </c>
      <c r="H187" s="28">
        <f t="shared" si="4"/>
        <v>39.70461056775785</v>
      </c>
    </row>
    <row r="188" spans="1:8" ht="12.75">
      <c r="A188" s="31">
        <f t="shared" si="5"/>
        <v>176</v>
      </c>
      <c r="B188" s="26" t="s">
        <v>365</v>
      </c>
      <c r="C188" s="27" t="s">
        <v>242</v>
      </c>
      <c r="D188" s="27" t="s">
        <v>244</v>
      </c>
      <c r="E188" s="27" t="s">
        <v>187</v>
      </c>
      <c r="F188" s="28">
        <v>27938981.22</v>
      </c>
      <c r="G188" s="28">
        <v>11093063.69</v>
      </c>
      <c r="H188" s="28">
        <f t="shared" si="4"/>
        <v>39.70461056775785</v>
      </c>
    </row>
    <row r="189" spans="1:8" ht="39">
      <c r="A189" s="31">
        <f t="shared" si="5"/>
        <v>177</v>
      </c>
      <c r="B189" s="26" t="s">
        <v>418</v>
      </c>
      <c r="C189" s="27" t="s">
        <v>242</v>
      </c>
      <c r="D189" s="27" t="s">
        <v>7</v>
      </c>
      <c r="E189" s="27" t="s">
        <v>159</v>
      </c>
      <c r="F189" s="28">
        <v>1000000</v>
      </c>
      <c r="G189" s="28">
        <v>450806.63</v>
      </c>
      <c r="H189" s="28">
        <f t="shared" si="4"/>
        <v>45.080663</v>
      </c>
    </row>
    <row r="190" spans="1:8" ht="12.75">
      <c r="A190" s="31">
        <f t="shared" si="5"/>
        <v>178</v>
      </c>
      <c r="B190" s="26" t="s">
        <v>365</v>
      </c>
      <c r="C190" s="27" t="s">
        <v>242</v>
      </c>
      <c r="D190" s="27" t="s">
        <v>7</v>
      </c>
      <c r="E190" s="27" t="s">
        <v>187</v>
      </c>
      <c r="F190" s="28">
        <v>1000000</v>
      </c>
      <c r="G190" s="28">
        <v>450806.63</v>
      </c>
      <c r="H190" s="28">
        <f t="shared" si="4"/>
        <v>45.080663</v>
      </c>
    </row>
    <row r="191" spans="1:8" ht="12.75">
      <c r="A191" s="31">
        <f t="shared" si="5"/>
        <v>179</v>
      </c>
      <c r="B191" s="26" t="s">
        <v>424</v>
      </c>
      <c r="C191" s="27" t="s">
        <v>242</v>
      </c>
      <c r="D191" s="27" t="s">
        <v>245</v>
      </c>
      <c r="E191" s="27" t="s">
        <v>159</v>
      </c>
      <c r="F191" s="28">
        <v>18429116</v>
      </c>
      <c r="G191" s="28">
        <v>12384907.23</v>
      </c>
      <c r="H191" s="28">
        <f t="shared" si="4"/>
        <v>67.20293708064999</v>
      </c>
    </row>
    <row r="192" spans="1:8" ht="26.25">
      <c r="A192" s="31">
        <f t="shared" si="5"/>
        <v>180</v>
      </c>
      <c r="B192" s="26" t="s">
        <v>364</v>
      </c>
      <c r="C192" s="27" t="s">
        <v>242</v>
      </c>
      <c r="D192" s="27" t="s">
        <v>246</v>
      </c>
      <c r="E192" s="27" t="s">
        <v>159</v>
      </c>
      <c r="F192" s="28">
        <v>18429116</v>
      </c>
      <c r="G192" s="28">
        <v>12384907.23</v>
      </c>
      <c r="H192" s="28">
        <f t="shared" si="4"/>
        <v>67.20293708064999</v>
      </c>
    </row>
    <row r="193" spans="1:8" ht="12.75">
      <c r="A193" s="31">
        <f t="shared" si="5"/>
        <v>181</v>
      </c>
      <c r="B193" s="26" t="s">
        <v>365</v>
      </c>
      <c r="C193" s="27" t="s">
        <v>242</v>
      </c>
      <c r="D193" s="27" t="s">
        <v>246</v>
      </c>
      <c r="E193" s="27" t="s">
        <v>187</v>
      </c>
      <c r="F193" s="28">
        <v>18429116</v>
      </c>
      <c r="G193" s="28">
        <v>12384907.23</v>
      </c>
      <c r="H193" s="28">
        <f t="shared" si="4"/>
        <v>67.20293708064999</v>
      </c>
    </row>
    <row r="194" spans="1:8" ht="12.75">
      <c r="A194" s="31">
        <f t="shared" si="5"/>
        <v>182</v>
      </c>
      <c r="B194" s="26" t="s">
        <v>8</v>
      </c>
      <c r="C194" s="27" t="s">
        <v>242</v>
      </c>
      <c r="D194" s="27" t="s">
        <v>9</v>
      </c>
      <c r="E194" s="27" t="s">
        <v>159</v>
      </c>
      <c r="F194" s="28">
        <v>20447600</v>
      </c>
      <c r="G194" s="28">
        <f>G195</f>
        <v>8975305.2</v>
      </c>
      <c r="H194" s="28">
        <f t="shared" si="4"/>
        <v>43.894174377433046</v>
      </c>
    </row>
    <row r="195" spans="1:8" ht="26.25">
      <c r="A195" s="31">
        <f t="shared" si="5"/>
        <v>183</v>
      </c>
      <c r="B195" s="26" t="s">
        <v>10</v>
      </c>
      <c r="C195" s="27" t="s">
        <v>242</v>
      </c>
      <c r="D195" s="27" t="s">
        <v>11</v>
      </c>
      <c r="E195" s="27" t="s">
        <v>159</v>
      </c>
      <c r="F195" s="28">
        <v>20447600</v>
      </c>
      <c r="G195" s="28">
        <f>G196</f>
        <v>8975305.2</v>
      </c>
      <c r="H195" s="28">
        <f t="shared" si="4"/>
        <v>43.894174377433046</v>
      </c>
    </row>
    <row r="196" spans="1:8" ht="12.75">
      <c r="A196" s="31">
        <f t="shared" si="5"/>
        <v>184</v>
      </c>
      <c r="B196" s="26" t="s">
        <v>365</v>
      </c>
      <c r="C196" s="27" t="s">
        <v>242</v>
      </c>
      <c r="D196" s="27" t="s">
        <v>11</v>
      </c>
      <c r="E196" s="27" t="s">
        <v>187</v>
      </c>
      <c r="F196" s="28">
        <v>20447600</v>
      </c>
      <c r="G196" s="28">
        <v>8975305.2</v>
      </c>
      <c r="H196" s="28">
        <f t="shared" si="4"/>
        <v>43.894174377433046</v>
      </c>
    </row>
    <row r="197" spans="1:8" ht="15" customHeight="1">
      <c r="A197" s="31">
        <f t="shared" si="5"/>
        <v>185</v>
      </c>
      <c r="B197" s="26" t="s">
        <v>425</v>
      </c>
      <c r="C197" s="27" t="s">
        <v>242</v>
      </c>
      <c r="D197" s="27" t="s">
        <v>247</v>
      </c>
      <c r="E197" s="27" t="s">
        <v>159</v>
      </c>
      <c r="F197" s="28">
        <v>2595300</v>
      </c>
      <c r="G197" s="28">
        <f>G198</f>
        <v>1634227.44</v>
      </c>
      <c r="H197" s="28">
        <f t="shared" si="4"/>
        <v>62.96872962663276</v>
      </c>
    </row>
    <row r="198" spans="1:8" ht="26.25">
      <c r="A198" s="31">
        <f t="shared" si="5"/>
        <v>186</v>
      </c>
      <c r="B198" s="26" t="s">
        <v>426</v>
      </c>
      <c r="C198" s="27" t="s">
        <v>242</v>
      </c>
      <c r="D198" s="27" t="s">
        <v>248</v>
      </c>
      <c r="E198" s="27" t="s">
        <v>159</v>
      </c>
      <c r="F198" s="28">
        <v>2595300</v>
      </c>
      <c r="G198" s="28">
        <f>G199</f>
        <v>1634227.44</v>
      </c>
      <c r="H198" s="28">
        <f t="shared" si="4"/>
        <v>62.96872962663276</v>
      </c>
    </row>
    <row r="199" spans="1:8" ht="12.75">
      <c r="A199" s="31">
        <f t="shared" si="5"/>
        <v>187</v>
      </c>
      <c r="B199" s="26" t="s">
        <v>365</v>
      </c>
      <c r="C199" s="27" t="s">
        <v>242</v>
      </c>
      <c r="D199" s="27" t="s">
        <v>248</v>
      </c>
      <c r="E199" s="27" t="s">
        <v>187</v>
      </c>
      <c r="F199" s="28">
        <v>2595300</v>
      </c>
      <c r="G199" s="28">
        <v>1634227.44</v>
      </c>
      <c r="H199" s="28">
        <f t="shared" si="4"/>
        <v>62.96872962663276</v>
      </c>
    </row>
    <row r="200" spans="1:8" ht="12.75">
      <c r="A200" s="31">
        <f t="shared" si="5"/>
        <v>188</v>
      </c>
      <c r="B200" s="26" t="s">
        <v>369</v>
      </c>
      <c r="C200" s="27" t="s">
        <v>242</v>
      </c>
      <c r="D200" s="27" t="s">
        <v>191</v>
      </c>
      <c r="E200" s="27" t="s">
        <v>159</v>
      </c>
      <c r="F200" s="28">
        <v>15241847.5</v>
      </c>
      <c r="G200" s="28">
        <v>8408828.63</v>
      </c>
      <c r="H200" s="28">
        <f t="shared" si="4"/>
        <v>55.16935286224325</v>
      </c>
    </row>
    <row r="201" spans="1:8" ht="52.5">
      <c r="A201" s="31">
        <f t="shared" si="5"/>
        <v>189</v>
      </c>
      <c r="B201" s="26" t="s">
        <v>407</v>
      </c>
      <c r="C201" s="27" t="s">
        <v>242</v>
      </c>
      <c r="D201" s="27" t="s">
        <v>229</v>
      </c>
      <c r="E201" s="27" t="s">
        <v>159</v>
      </c>
      <c r="F201" s="28">
        <v>564000</v>
      </c>
      <c r="G201" s="28">
        <v>478684.12</v>
      </c>
      <c r="H201" s="28">
        <f t="shared" si="4"/>
        <v>84.87307092198581</v>
      </c>
    </row>
    <row r="202" spans="1:8" ht="12.75">
      <c r="A202" s="31">
        <f t="shared" si="5"/>
        <v>190</v>
      </c>
      <c r="B202" s="26" t="s">
        <v>371</v>
      </c>
      <c r="C202" s="27" t="s">
        <v>242</v>
      </c>
      <c r="D202" s="27" t="s">
        <v>229</v>
      </c>
      <c r="E202" s="27" t="s">
        <v>193</v>
      </c>
      <c r="F202" s="28">
        <v>564000</v>
      </c>
      <c r="G202" s="28">
        <v>478684.12</v>
      </c>
      <c r="H202" s="28">
        <f t="shared" si="4"/>
        <v>84.87307092198581</v>
      </c>
    </row>
    <row r="203" spans="1:8" ht="39">
      <c r="A203" s="31">
        <f t="shared" si="5"/>
        <v>191</v>
      </c>
      <c r="B203" s="26" t="s">
        <v>64</v>
      </c>
      <c r="C203" s="27" t="s">
        <v>242</v>
      </c>
      <c r="D203" s="27" t="s">
        <v>253</v>
      </c>
      <c r="E203" s="27" t="s">
        <v>159</v>
      </c>
      <c r="F203" s="28">
        <v>5721400</v>
      </c>
      <c r="G203" s="28">
        <v>1003255.2</v>
      </c>
      <c r="H203" s="28">
        <f aca="true" t="shared" si="6" ref="H203:H264">G203/F203*100</f>
        <v>17.53513475722725</v>
      </c>
    </row>
    <row r="204" spans="1:8" ht="12.75">
      <c r="A204" s="31">
        <f aca="true" t="shared" si="7" ref="A204:A265">1+A203</f>
        <v>192</v>
      </c>
      <c r="B204" s="26" t="s">
        <v>371</v>
      </c>
      <c r="C204" s="27" t="s">
        <v>242</v>
      </c>
      <c r="D204" s="27" t="s">
        <v>253</v>
      </c>
      <c r="E204" s="27" t="s">
        <v>193</v>
      </c>
      <c r="F204" s="28">
        <v>5721400</v>
      </c>
      <c r="G204" s="28">
        <v>1003255.2</v>
      </c>
      <c r="H204" s="28">
        <f t="shared" si="6"/>
        <v>17.53513475722725</v>
      </c>
    </row>
    <row r="205" spans="1:8" ht="39" customHeight="1">
      <c r="A205" s="31">
        <f t="shared" si="7"/>
        <v>193</v>
      </c>
      <c r="B205" s="26" t="s">
        <v>65</v>
      </c>
      <c r="C205" s="27" t="s">
        <v>242</v>
      </c>
      <c r="D205" s="27" t="s">
        <v>254</v>
      </c>
      <c r="E205" s="27" t="s">
        <v>159</v>
      </c>
      <c r="F205" s="28">
        <v>8956447.5</v>
      </c>
      <c r="G205" s="28">
        <v>6926889.31</v>
      </c>
      <c r="H205" s="28">
        <f t="shared" si="6"/>
        <v>77.33969645889177</v>
      </c>
    </row>
    <row r="206" spans="1:8" ht="12.75">
      <c r="A206" s="31">
        <f t="shared" si="7"/>
        <v>194</v>
      </c>
      <c r="B206" s="26" t="s">
        <v>371</v>
      </c>
      <c r="C206" s="27" t="s">
        <v>242</v>
      </c>
      <c r="D206" s="27" t="s">
        <v>254</v>
      </c>
      <c r="E206" s="27" t="s">
        <v>193</v>
      </c>
      <c r="F206" s="28">
        <v>8956447.5</v>
      </c>
      <c r="G206" s="28">
        <v>6926889.31</v>
      </c>
      <c r="H206" s="28">
        <f t="shared" si="6"/>
        <v>77.33969645889177</v>
      </c>
    </row>
    <row r="207" spans="1:8" ht="39">
      <c r="A207" s="31">
        <f t="shared" si="7"/>
        <v>195</v>
      </c>
      <c r="B207" s="26" t="s">
        <v>66</v>
      </c>
      <c r="C207" s="27" t="s">
        <v>242</v>
      </c>
      <c r="D207" s="27" t="s">
        <v>255</v>
      </c>
      <c r="E207" s="27" t="s">
        <v>159</v>
      </c>
      <c r="F207" s="28">
        <v>6210500</v>
      </c>
      <c r="G207" s="28">
        <v>4836781.28</v>
      </c>
      <c r="H207" s="28">
        <f t="shared" si="6"/>
        <v>77.88070654536672</v>
      </c>
    </row>
    <row r="208" spans="1:8" ht="66">
      <c r="A208" s="31">
        <f t="shared" si="7"/>
        <v>196</v>
      </c>
      <c r="B208" s="26" t="s">
        <v>67</v>
      </c>
      <c r="C208" s="27" t="s">
        <v>242</v>
      </c>
      <c r="D208" s="27" t="s">
        <v>256</v>
      </c>
      <c r="E208" s="27" t="s">
        <v>159</v>
      </c>
      <c r="F208" s="28">
        <v>5373000</v>
      </c>
      <c r="G208" s="28">
        <v>4120261.28</v>
      </c>
      <c r="H208" s="28">
        <f t="shared" si="6"/>
        <v>76.68455760282895</v>
      </c>
    </row>
    <row r="209" spans="1:8" ht="12.75">
      <c r="A209" s="31">
        <f t="shared" si="7"/>
        <v>197</v>
      </c>
      <c r="B209" s="26" t="s">
        <v>371</v>
      </c>
      <c r="C209" s="27" t="s">
        <v>242</v>
      </c>
      <c r="D209" s="27" t="s">
        <v>256</v>
      </c>
      <c r="E209" s="27" t="s">
        <v>193</v>
      </c>
      <c r="F209" s="28">
        <v>5373000</v>
      </c>
      <c r="G209" s="28">
        <v>4120261.28</v>
      </c>
      <c r="H209" s="28">
        <f t="shared" si="6"/>
        <v>76.68455760282895</v>
      </c>
    </row>
    <row r="210" spans="1:8" ht="51.75" customHeight="1">
      <c r="A210" s="31">
        <f t="shared" si="7"/>
        <v>198</v>
      </c>
      <c r="B210" s="26" t="s">
        <v>68</v>
      </c>
      <c r="C210" s="27" t="s">
        <v>242</v>
      </c>
      <c r="D210" s="27" t="s">
        <v>257</v>
      </c>
      <c r="E210" s="27" t="s">
        <v>159</v>
      </c>
      <c r="F210" s="28">
        <v>837500</v>
      </c>
      <c r="G210" s="28">
        <v>716520</v>
      </c>
      <c r="H210" s="28">
        <f t="shared" si="6"/>
        <v>85.55462686567165</v>
      </c>
    </row>
    <row r="211" spans="1:8" ht="12.75">
      <c r="A211" s="31">
        <f t="shared" si="7"/>
        <v>199</v>
      </c>
      <c r="B211" s="26" t="s">
        <v>371</v>
      </c>
      <c r="C211" s="27" t="s">
        <v>242</v>
      </c>
      <c r="D211" s="27" t="s">
        <v>257</v>
      </c>
      <c r="E211" s="27" t="s">
        <v>193</v>
      </c>
      <c r="F211" s="28">
        <v>837500</v>
      </c>
      <c r="G211" s="28">
        <v>716520</v>
      </c>
      <c r="H211" s="28">
        <f t="shared" si="6"/>
        <v>85.55462686567165</v>
      </c>
    </row>
    <row r="212" spans="1:8" ht="39">
      <c r="A212" s="31">
        <f t="shared" si="7"/>
        <v>200</v>
      </c>
      <c r="B212" s="26" t="s">
        <v>69</v>
      </c>
      <c r="C212" s="27" t="s">
        <v>242</v>
      </c>
      <c r="D212" s="27" t="s">
        <v>258</v>
      </c>
      <c r="E212" s="27" t="s">
        <v>159</v>
      </c>
      <c r="F212" s="28">
        <v>142800</v>
      </c>
      <c r="G212" s="28">
        <v>0</v>
      </c>
      <c r="H212" s="28">
        <f t="shared" si="6"/>
        <v>0</v>
      </c>
    </row>
    <row r="213" spans="1:8" ht="66">
      <c r="A213" s="31">
        <f t="shared" si="7"/>
        <v>201</v>
      </c>
      <c r="B213" s="26" t="s">
        <v>70</v>
      </c>
      <c r="C213" s="27" t="s">
        <v>242</v>
      </c>
      <c r="D213" s="27" t="s">
        <v>259</v>
      </c>
      <c r="E213" s="27" t="s">
        <v>159</v>
      </c>
      <c r="F213" s="28">
        <v>142800</v>
      </c>
      <c r="G213" s="28">
        <v>0</v>
      </c>
      <c r="H213" s="28">
        <f t="shared" si="6"/>
        <v>0</v>
      </c>
    </row>
    <row r="214" spans="1:8" ht="12.75">
      <c r="A214" s="31">
        <f t="shared" si="7"/>
        <v>202</v>
      </c>
      <c r="B214" s="26" t="s">
        <v>371</v>
      </c>
      <c r="C214" s="27" t="s">
        <v>242</v>
      </c>
      <c r="D214" s="27" t="s">
        <v>259</v>
      </c>
      <c r="E214" s="27" t="s">
        <v>193</v>
      </c>
      <c r="F214" s="28">
        <v>142800</v>
      </c>
      <c r="G214" s="28">
        <v>0</v>
      </c>
      <c r="H214" s="28">
        <f t="shared" si="6"/>
        <v>0</v>
      </c>
    </row>
    <row r="215" spans="1:8" ht="12.75">
      <c r="A215" s="31">
        <f t="shared" si="7"/>
        <v>203</v>
      </c>
      <c r="B215" s="26" t="s">
        <v>71</v>
      </c>
      <c r="C215" s="27" t="s">
        <v>260</v>
      </c>
      <c r="D215" s="27" t="s">
        <v>161</v>
      </c>
      <c r="E215" s="27" t="s">
        <v>159</v>
      </c>
      <c r="F215" s="28">
        <v>12524606.78</v>
      </c>
      <c r="G215" s="28">
        <v>12117209.56</v>
      </c>
      <c r="H215" s="28">
        <f t="shared" si="6"/>
        <v>96.7472254645906</v>
      </c>
    </row>
    <row r="216" spans="1:8" ht="26.25">
      <c r="A216" s="31">
        <f t="shared" si="7"/>
        <v>204</v>
      </c>
      <c r="B216" s="26" t="s">
        <v>72</v>
      </c>
      <c r="C216" s="27" t="s">
        <v>260</v>
      </c>
      <c r="D216" s="27" t="s">
        <v>261</v>
      </c>
      <c r="E216" s="27" t="s">
        <v>159</v>
      </c>
      <c r="F216" s="28">
        <v>6868000</v>
      </c>
      <c r="G216" s="28">
        <v>6868000</v>
      </c>
      <c r="H216" s="28">
        <f t="shared" si="6"/>
        <v>100</v>
      </c>
    </row>
    <row r="217" spans="1:8" ht="12.75">
      <c r="A217" s="31">
        <f t="shared" si="7"/>
        <v>205</v>
      </c>
      <c r="B217" s="26" t="s">
        <v>73</v>
      </c>
      <c r="C217" s="27" t="s">
        <v>260</v>
      </c>
      <c r="D217" s="27" t="s">
        <v>262</v>
      </c>
      <c r="E217" s="27" t="s">
        <v>159</v>
      </c>
      <c r="F217" s="28">
        <v>6868000</v>
      </c>
      <c r="G217" s="28">
        <v>6868000</v>
      </c>
      <c r="H217" s="28">
        <f t="shared" si="6"/>
        <v>100</v>
      </c>
    </row>
    <row r="218" spans="1:8" ht="12.75">
      <c r="A218" s="31">
        <f t="shared" si="7"/>
        <v>206</v>
      </c>
      <c r="B218" s="26" t="s">
        <v>365</v>
      </c>
      <c r="C218" s="27" t="s">
        <v>260</v>
      </c>
      <c r="D218" s="27" t="s">
        <v>262</v>
      </c>
      <c r="E218" s="27" t="s">
        <v>187</v>
      </c>
      <c r="F218" s="28">
        <v>6868000</v>
      </c>
      <c r="G218" s="28">
        <v>6868000</v>
      </c>
      <c r="H218" s="28">
        <f t="shared" si="6"/>
        <v>100</v>
      </c>
    </row>
    <row r="219" spans="1:8" ht="12.75">
      <c r="A219" s="31">
        <f t="shared" si="7"/>
        <v>207</v>
      </c>
      <c r="B219" s="26" t="s">
        <v>369</v>
      </c>
      <c r="C219" s="27" t="s">
        <v>260</v>
      </c>
      <c r="D219" s="27" t="s">
        <v>191</v>
      </c>
      <c r="E219" s="27" t="s">
        <v>159</v>
      </c>
      <c r="F219" s="28">
        <v>5656606.78</v>
      </c>
      <c r="G219" s="28">
        <v>5249209.56</v>
      </c>
      <c r="H219" s="28">
        <f t="shared" si="6"/>
        <v>92.79785150630534</v>
      </c>
    </row>
    <row r="220" spans="1:8" ht="26.25">
      <c r="A220" s="31">
        <f t="shared" si="7"/>
        <v>208</v>
      </c>
      <c r="B220" s="26" t="s">
        <v>74</v>
      </c>
      <c r="C220" s="27" t="s">
        <v>260</v>
      </c>
      <c r="D220" s="27" t="s">
        <v>263</v>
      </c>
      <c r="E220" s="27" t="s">
        <v>159</v>
      </c>
      <c r="F220" s="28">
        <v>680991.35</v>
      </c>
      <c r="G220" s="28">
        <v>485037.92</v>
      </c>
      <c r="H220" s="28">
        <f t="shared" si="6"/>
        <v>71.22526886721836</v>
      </c>
    </row>
    <row r="221" spans="1:8" ht="12.75">
      <c r="A221" s="31">
        <f t="shared" si="7"/>
        <v>209</v>
      </c>
      <c r="B221" s="26" t="s">
        <v>371</v>
      </c>
      <c r="C221" s="27" t="s">
        <v>260</v>
      </c>
      <c r="D221" s="27" t="s">
        <v>263</v>
      </c>
      <c r="E221" s="27" t="s">
        <v>193</v>
      </c>
      <c r="F221" s="28">
        <v>680991.35</v>
      </c>
      <c r="G221" s="28">
        <v>485037.92</v>
      </c>
      <c r="H221" s="28">
        <f t="shared" si="6"/>
        <v>71.22526886721836</v>
      </c>
    </row>
    <row r="222" spans="1:8" ht="39" customHeight="1">
      <c r="A222" s="31">
        <f t="shared" si="7"/>
        <v>210</v>
      </c>
      <c r="B222" s="26" t="s">
        <v>75</v>
      </c>
      <c r="C222" s="27" t="s">
        <v>260</v>
      </c>
      <c r="D222" s="27" t="s">
        <v>264</v>
      </c>
      <c r="E222" s="27" t="s">
        <v>159</v>
      </c>
      <c r="F222" s="28">
        <v>4975615.43</v>
      </c>
      <c r="G222" s="28">
        <v>4764171.64</v>
      </c>
      <c r="H222" s="28">
        <f t="shared" si="6"/>
        <v>95.7503992626697</v>
      </c>
    </row>
    <row r="223" spans="1:8" ht="12.75">
      <c r="A223" s="31">
        <f t="shared" si="7"/>
        <v>211</v>
      </c>
      <c r="B223" s="26" t="s">
        <v>371</v>
      </c>
      <c r="C223" s="27" t="s">
        <v>260</v>
      </c>
      <c r="D223" s="27" t="s">
        <v>264</v>
      </c>
      <c r="E223" s="27" t="s">
        <v>193</v>
      </c>
      <c r="F223" s="28">
        <v>4975615.43</v>
      </c>
      <c r="G223" s="28">
        <v>4764171.64</v>
      </c>
      <c r="H223" s="28">
        <f t="shared" si="6"/>
        <v>95.7503992626697</v>
      </c>
    </row>
    <row r="224" spans="1:8" ht="12.75">
      <c r="A224" s="31">
        <f t="shared" si="7"/>
        <v>212</v>
      </c>
      <c r="B224" s="26" t="s">
        <v>76</v>
      </c>
      <c r="C224" s="27" t="s">
        <v>265</v>
      </c>
      <c r="D224" s="27" t="s">
        <v>161</v>
      </c>
      <c r="E224" s="27" t="s">
        <v>159</v>
      </c>
      <c r="F224" s="28">
        <v>4939455</v>
      </c>
      <c r="G224" s="28">
        <v>3018905.85</v>
      </c>
      <c r="H224" s="28">
        <f t="shared" si="6"/>
        <v>61.11819725050638</v>
      </c>
    </row>
    <row r="225" spans="1:8" ht="52.5">
      <c r="A225" s="31">
        <f t="shared" si="7"/>
        <v>213</v>
      </c>
      <c r="B225" s="26" t="s">
        <v>77</v>
      </c>
      <c r="C225" s="27" t="s">
        <v>265</v>
      </c>
      <c r="D225" s="27" t="s">
        <v>266</v>
      </c>
      <c r="E225" s="27" t="s">
        <v>159</v>
      </c>
      <c r="F225" s="28">
        <v>4939455</v>
      </c>
      <c r="G225" s="28">
        <v>3018905.85</v>
      </c>
      <c r="H225" s="28">
        <f t="shared" si="6"/>
        <v>61.11819725050638</v>
      </c>
    </row>
    <row r="226" spans="1:8" ht="26.25">
      <c r="A226" s="31">
        <f t="shared" si="7"/>
        <v>214</v>
      </c>
      <c r="B226" s="26" t="s">
        <v>364</v>
      </c>
      <c r="C226" s="27" t="s">
        <v>265</v>
      </c>
      <c r="D226" s="27" t="s">
        <v>267</v>
      </c>
      <c r="E226" s="27" t="s">
        <v>159</v>
      </c>
      <c r="F226" s="28">
        <v>4939455</v>
      </c>
      <c r="G226" s="28">
        <v>3018905.85</v>
      </c>
      <c r="H226" s="28">
        <f t="shared" si="6"/>
        <v>61.11819725050638</v>
      </c>
    </row>
    <row r="227" spans="1:8" ht="12.75">
      <c r="A227" s="31">
        <f t="shared" si="7"/>
        <v>215</v>
      </c>
      <c r="B227" s="26" t="s">
        <v>365</v>
      </c>
      <c r="C227" s="27" t="s">
        <v>265</v>
      </c>
      <c r="D227" s="27" t="s">
        <v>267</v>
      </c>
      <c r="E227" s="27" t="s">
        <v>187</v>
      </c>
      <c r="F227" s="28">
        <v>4939455</v>
      </c>
      <c r="G227" s="28">
        <v>3018905.85</v>
      </c>
      <c r="H227" s="28">
        <f t="shared" si="6"/>
        <v>61.11819725050638</v>
      </c>
    </row>
    <row r="228" spans="1:8" s="29" customFormat="1" ht="12.75">
      <c r="A228" s="32">
        <f t="shared" si="7"/>
        <v>216</v>
      </c>
      <c r="B228" s="33" t="s">
        <v>78</v>
      </c>
      <c r="C228" s="34" t="s">
        <v>268</v>
      </c>
      <c r="D228" s="34" t="s">
        <v>161</v>
      </c>
      <c r="E228" s="34" t="s">
        <v>159</v>
      </c>
      <c r="F228" s="35">
        <v>3789566.26</v>
      </c>
      <c r="G228" s="35">
        <f>1938753.33+G233</f>
        <v>1988753.33</v>
      </c>
      <c r="H228" s="35">
        <f t="shared" si="6"/>
        <v>52.47970858807467</v>
      </c>
    </row>
    <row r="229" spans="1:8" ht="12.75">
      <c r="A229" s="31">
        <f t="shared" si="7"/>
        <v>217</v>
      </c>
      <c r="B229" s="26" t="s">
        <v>79</v>
      </c>
      <c r="C229" s="27" t="s">
        <v>269</v>
      </c>
      <c r="D229" s="27" t="s">
        <v>161</v>
      </c>
      <c r="E229" s="27" t="s">
        <v>159</v>
      </c>
      <c r="F229" s="28">
        <v>3035889.26</v>
      </c>
      <c r="G229" s="28">
        <f>1362867.41+G233</f>
        <v>1412867.41</v>
      </c>
      <c r="H229" s="28">
        <f t="shared" si="6"/>
        <v>46.53883224976394</v>
      </c>
    </row>
    <row r="230" spans="1:8" ht="26.25">
      <c r="A230" s="31">
        <f t="shared" si="7"/>
        <v>218</v>
      </c>
      <c r="B230" s="26" t="s">
        <v>331</v>
      </c>
      <c r="C230" s="27" t="s">
        <v>269</v>
      </c>
      <c r="D230" s="27" t="s">
        <v>332</v>
      </c>
      <c r="E230" s="27" t="s">
        <v>159</v>
      </c>
      <c r="F230" s="28">
        <v>16615.26</v>
      </c>
      <c r="G230" s="28">
        <v>16615.26</v>
      </c>
      <c r="H230" s="28">
        <f t="shared" si="6"/>
        <v>100</v>
      </c>
    </row>
    <row r="231" spans="1:8" ht="12.75">
      <c r="A231" s="31">
        <f t="shared" si="7"/>
        <v>219</v>
      </c>
      <c r="B231" s="26" t="s">
        <v>365</v>
      </c>
      <c r="C231" s="27" t="s">
        <v>269</v>
      </c>
      <c r="D231" s="27" t="s">
        <v>332</v>
      </c>
      <c r="E231" s="27" t="s">
        <v>187</v>
      </c>
      <c r="F231" s="28">
        <v>16615.26</v>
      </c>
      <c r="G231" s="28">
        <v>16615.26</v>
      </c>
      <c r="H231" s="28">
        <f t="shared" si="6"/>
        <v>100</v>
      </c>
    </row>
    <row r="232" spans="1:8" ht="26.25">
      <c r="A232" s="31">
        <f t="shared" si="7"/>
        <v>220</v>
      </c>
      <c r="B232" s="26" t="s">
        <v>80</v>
      </c>
      <c r="C232" s="27" t="s">
        <v>269</v>
      </c>
      <c r="D232" s="27" t="s">
        <v>270</v>
      </c>
      <c r="E232" s="27" t="s">
        <v>159</v>
      </c>
      <c r="F232" s="28">
        <v>1133678</v>
      </c>
      <c r="G232" s="28">
        <f>763426.06+G233</f>
        <v>813426.06</v>
      </c>
      <c r="H232" s="28">
        <f t="shared" si="6"/>
        <v>71.75106688142489</v>
      </c>
    </row>
    <row r="233" spans="1:8" ht="39">
      <c r="A233" s="31">
        <f t="shared" si="7"/>
        <v>221</v>
      </c>
      <c r="B233" s="26" t="s">
        <v>336</v>
      </c>
      <c r="C233" s="27" t="s">
        <v>269</v>
      </c>
      <c r="D233" s="27" t="s">
        <v>337</v>
      </c>
      <c r="E233" s="27" t="s">
        <v>159</v>
      </c>
      <c r="F233" s="28">
        <v>50000</v>
      </c>
      <c r="G233" s="28">
        <v>50000</v>
      </c>
      <c r="H233" s="28">
        <f t="shared" si="6"/>
        <v>100</v>
      </c>
    </row>
    <row r="234" spans="1:8" ht="12.75">
      <c r="A234" s="31">
        <f t="shared" si="7"/>
        <v>222</v>
      </c>
      <c r="B234" s="26" t="s">
        <v>365</v>
      </c>
      <c r="C234" s="27" t="s">
        <v>269</v>
      </c>
      <c r="D234" s="27" t="s">
        <v>337</v>
      </c>
      <c r="E234" s="27" t="s">
        <v>187</v>
      </c>
      <c r="F234" s="28">
        <v>50000</v>
      </c>
      <c r="G234" s="28">
        <v>50000</v>
      </c>
      <c r="H234" s="28">
        <f t="shared" si="6"/>
        <v>100</v>
      </c>
    </row>
    <row r="235" spans="1:8" ht="26.25">
      <c r="A235" s="31">
        <f t="shared" si="7"/>
        <v>223</v>
      </c>
      <c r="B235" s="26" t="s">
        <v>364</v>
      </c>
      <c r="C235" s="27" t="s">
        <v>269</v>
      </c>
      <c r="D235" s="27" t="s">
        <v>271</v>
      </c>
      <c r="E235" s="27" t="s">
        <v>159</v>
      </c>
      <c r="F235" s="28">
        <v>1083678</v>
      </c>
      <c r="G235" s="28">
        <v>763426.06</v>
      </c>
      <c r="H235" s="28">
        <f t="shared" si="6"/>
        <v>70.44768464433162</v>
      </c>
    </row>
    <row r="236" spans="1:8" ht="12.75">
      <c r="A236" s="31">
        <f t="shared" si="7"/>
        <v>224</v>
      </c>
      <c r="B236" s="26" t="s">
        <v>365</v>
      </c>
      <c r="C236" s="27" t="s">
        <v>269</v>
      </c>
      <c r="D236" s="27" t="s">
        <v>271</v>
      </c>
      <c r="E236" s="27" t="s">
        <v>187</v>
      </c>
      <c r="F236" s="28">
        <v>1083678</v>
      </c>
      <c r="G236" s="28">
        <v>763426.06</v>
      </c>
      <c r="H236" s="28">
        <f t="shared" si="6"/>
        <v>70.44768464433162</v>
      </c>
    </row>
    <row r="237" spans="1:8" ht="12.75">
      <c r="A237" s="31">
        <f t="shared" si="7"/>
        <v>225</v>
      </c>
      <c r="B237" s="26" t="s">
        <v>81</v>
      </c>
      <c r="C237" s="27" t="s">
        <v>269</v>
      </c>
      <c r="D237" s="27" t="s">
        <v>272</v>
      </c>
      <c r="E237" s="27" t="s">
        <v>159</v>
      </c>
      <c r="F237" s="28">
        <v>593996</v>
      </c>
      <c r="G237" s="28">
        <v>256231.83</v>
      </c>
      <c r="H237" s="28">
        <f t="shared" si="6"/>
        <v>43.13696220176567</v>
      </c>
    </row>
    <row r="238" spans="1:8" ht="26.25">
      <c r="A238" s="31">
        <f t="shared" si="7"/>
        <v>226</v>
      </c>
      <c r="B238" s="26" t="s">
        <v>364</v>
      </c>
      <c r="C238" s="27" t="s">
        <v>269</v>
      </c>
      <c r="D238" s="27" t="s">
        <v>273</v>
      </c>
      <c r="E238" s="27" t="s">
        <v>159</v>
      </c>
      <c r="F238" s="28">
        <v>593996</v>
      </c>
      <c r="G238" s="28">
        <v>256231.83</v>
      </c>
      <c r="H238" s="28">
        <f t="shared" si="6"/>
        <v>43.13696220176567</v>
      </c>
    </row>
    <row r="239" spans="1:8" ht="12.75">
      <c r="A239" s="31">
        <f t="shared" si="7"/>
        <v>227</v>
      </c>
      <c r="B239" s="26" t="s">
        <v>365</v>
      </c>
      <c r="C239" s="27" t="s">
        <v>269</v>
      </c>
      <c r="D239" s="27" t="s">
        <v>273</v>
      </c>
      <c r="E239" s="27" t="s">
        <v>187</v>
      </c>
      <c r="F239" s="28">
        <v>593996</v>
      </c>
      <c r="G239" s="28">
        <v>256231.83</v>
      </c>
      <c r="H239" s="28">
        <f t="shared" si="6"/>
        <v>43.13696220176567</v>
      </c>
    </row>
    <row r="240" spans="1:8" ht="12.75">
      <c r="A240" s="31">
        <f t="shared" si="7"/>
        <v>228</v>
      </c>
      <c r="B240" s="26" t="s">
        <v>369</v>
      </c>
      <c r="C240" s="27" t="s">
        <v>269</v>
      </c>
      <c r="D240" s="27" t="s">
        <v>191</v>
      </c>
      <c r="E240" s="27" t="s">
        <v>159</v>
      </c>
      <c r="F240" s="28">
        <v>1271600</v>
      </c>
      <c r="G240" s="28">
        <v>306594.26</v>
      </c>
      <c r="H240" s="28">
        <f t="shared" si="6"/>
        <v>24.110904372444168</v>
      </c>
    </row>
    <row r="241" spans="1:8" ht="39">
      <c r="A241" s="31">
        <f t="shared" si="7"/>
        <v>229</v>
      </c>
      <c r="B241" s="26" t="s">
        <v>64</v>
      </c>
      <c r="C241" s="27" t="s">
        <v>269</v>
      </c>
      <c r="D241" s="27" t="s">
        <v>253</v>
      </c>
      <c r="E241" s="27" t="s">
        <v>159</v>
      </c>
      <c r="F241" s="28">
        <v>1271600</v>
      </c>
      <c r="G241" s="28">
        <v>306594.26</v>
      </c>
      <c r="H241" s="28">
        <f t="shared" si="6"/>
        <v>24.110904372444168</v>
      </c>
    </row>
    <row r="242" spans="1:8" ht="12.75">
      <c r="A242" s="31">
        <f t="shared" si="7"/>
        <v>230</v>
      </c>
      <c r="B242" s="26" t="s">
        <v>371</v>
      </c>
      <c r="C242" s="27" t="s">
        <v>269</v>
      </c>
      <c r="D242" s="27" t="s">
        <v>253</v>
      </c>
      <c r="E242" s="27" t="s">
        <v>193</v>
      </c>
      <c r="F242" s="28">
        <v>1271600</v>
      </c>
      <c r="G242" s="28">
        <v>306594.26</v>
      </c>
      <c r="H242" s="28">
        <f t="shared" si="6"/>
        <v>24.110904372444168</v>
      </c>
    </row>
    <row r="243" spans="1:8" ht="26.25">
      <c r="A243" s="31">
        <f t="shared" si="7"/>
        <v>231</v>
      </c>
      <c r="B243" s="26" t="s">
        <v>82</v>
      </c>
      <c r="C243" s="27" t="s">
        <v>269</v>
      </c>
      <c r="D243" s="27" t="s">
        <v>274</v>
      </c>
      <c r="E243" s="27" t="s">
        <v>159</v>
      </c>
      <c r="F243" s="28">
        <v>20000</v>
      </c>
      <c r="G243" s="28">
        <v>20000</v>
      </c>
      <c r="H243" s="28">
        <f t="shared" si="6"/>
        <v>100</v>
      </c>
    </row>
    <row r="244" spans="1:8" ht="92.25" customHeight="1">
      <c r="A244" s="31">
        <f t="shared" si="7"/>
        <v>232</v>
      </c>
      <c r="B244" s="26" t="s">
        <v>22</v>
      </c>
      <c r="C244" s="27" t="s">
        <v>269</v>
      </c>
      <c r="D244" s="27" t="s">
        <v>275</v>
      </c>
      <c r="E244" s="27" t="s">
        <v>159</v>
      </c>
      <c r="F244" s="28">
        <v>20000</v>
      </c>
      <c r="G244" s="28">
        <v>20000</v>
      </c>
      <c r="H244" s="28">
        <f t="shared" si="6"/>
        <v>100</v>
      </c>
    </row>
    <row r="245" spans="1:8" ht="12.75">
      <c r="A245" s="31">
        <f t="shared" si="7"/>
        <v>233</v>
      </c>
      <c r="B245" s="26" t="s">
        <v>371</v>
      </c>
      <c r="C245" s="27" t="s">
        <v>269</v>
      </c>
      <c r="D245" s="27" t="s">
        <v>275</v>
      </c>
      <c r="E245" s="27" t="s">
        <v>193</v>
      </c>
      <c r="F245" s="28">
        <v>20000</v>
      </c>
      <c r="G245" s="28">
        <v>20000</v>
      </c>
      <c r="H245" s="28">
        <f t="shared" si="6"/>
        <v>100</v>
      </c>
    </row>
    <row r="246" spans="1:8" ht="12.75">
      <c r="A246" s="31">
        <f t="shared" si="7"/>
        <v>234</v>
      </c>
      <c r="B246" s="26" t="s">
        <v>83</v>
      </c>
      <c r="C246" s="27" t="s">
        <v>276</v>
      </c>
      <c r="D246" s="27" t="s">
        <v>161</v>
      </c>
      <c r="E246" s="27" t="s">
        <v>159</v>
      </c>
      <c r="F246" s="28">
        <v>753677</v>
      </c>
      <c r="G246" s="28">
        <v>575885.92</v>
      </c>
      <c r="H246" s="28">
        <f t="shared" si="6"/>
        <v>76.41017571187658</v>
      </c>
    </row>
    <row r="247" spans="1:8" ht="52.5">
      <c r="A247" s="31">
        <f t="shared" si="7"/>
        <v>235</v>
      </c>
      <c r="B247" s="26" t="s">
        <v>77</v>
      </c>
      <c r="C247" s="27" t="s">
        <v>276</v>
      </c>
      <c r="D247" s="27" t="s">
        <v>266</v>
      </c>
      <c r="E247" s="27" t="s">
        <v>159</v>
      </c>
      <c r="F247" s="28">
        <v>753677</v>
      </c>
      <c r="G247" s="28">
        <v>575885.92</v>
      </c>
      <c r="H247" s="28">
        <f t="shared" si="6"/>
        <v>76.41017571187658</v>
      </c>
    </row>
    <row r="248" spans="1:8" ht="26.25">
      <c r="A248" s="31">
        <f t="shared" si="7"/>
        <v>236</v>
      </c>
      <c r="B248" s="26" t="s">
        <v>364</v>
      </c>
      <c r="C248" s="27" t="s">
        <v>276</v>
      </c>
      <c r="D248" s="27" t="s">
        <v>267</v>
      </c>
      <c r="E248" s="27" t="s">
        <v>159</v>
      </c>
      <c r="F248" s="28">
        <v>753677</v>
      </c>
      <c r="G248" s="28">
        <v>575885.92</v>
      </c>
      <c r="H248" s="28">
        <f t="shared" si="6"/>
        <v>76.41017571187658</v>
      </c>
    </row>
    <row r="249" spans="1:8" ht="12.75">
      <c r="A249" s="31">
        <f t="shared" si="7"/>
        <v>237</v>
      </c>
      <c r="B249" s="26" t="s">
        <v>365</v>
      </c>
      <c r="C249" s="27" t="s">
        <v>276</v>
      </c>
      <c r="D249" s="27" t="s">
        <v>267</v>
      </c>
      <c r="E249" s="27" t="s">
        <v>187</v>
      </c>
      <c r="F249" s="28">
        <v>753677</v>
      </c>
      <c r="G249" s="28">
        <v>575885.92</v>
      </c>
      <c r="H249" s="28">
        <f t="shared" si="6"/>
        <v>76.41017571187658</v>
      </c>
    </row>
    <row r="250" spans="1:8" s="29" customFormat="1" ht="12.75">
      <c r="A250" s="32">
        <f t="shared" si="7"/>
        <v>238</v>
      </c>
      <c r="B250" s="33" t="s">
        <v>84</v>
      </c>
      <c r="C250" s="34" t="s">
        <v>277</v>
      </c>
      <c r="D250" s="34" t="s">
        <v>161</v>
      </c>
      <c r="E250" s="34" t="s">
        <v>159</v>
      </c>
      <c r="F250" s="35">
        <v>61490100</v>
      </c>
      <c r="G250" s="35">
        <f>35616304.29+G266+G261</f>
        <v>40740012.98</v>
      </c>
      <c r="H250" s="35">
        <f t="shared" si="6"/>
        <v>66.25458891756558</v>
      </c>
    </row>
    <row r="251" spans="1:8" ht="12.75">
      <c r="A251" s="31">
        <f t="shared" si="7"/>
        <v>239</v>
      </c>
      <c r="B251" s="26" t="s">
        <v>85</v>
      </c>
      <c r="C251" s="27" t="s">
        <v>278</v>
      </c>
      <c r="D251" s="27" t="s">
        <v>161</v>
      </c>
      <c r="E251" s="27" t="s">
        <v>159</v>
      </c>
      <c r="F251" s="28">
        <v>2879000</v>
      </c>
      <c r="G251" s="28">
        <v>1807742.71</v>
      </c>
      <c r="H251" s="28">
        <f t="shared" si="6"/>
        <v>62.79064640500174</v>
      </c>
    </row>
    <row r="252" spans="1:8" ht="26.25">
      <c r="A252" s="31">
        <f t="shared" si="7"/>
        <v>240</v>
      </c>
      <c r="B252" s="26" t="s">
        <v>86</v>
      </c>
      <c r="C252" s="27" t="s">
        <v>278</v>
      </c>
      <c r="D252" s="27" t="s">
        <v>279</v>
      </c>
      <c r="E252" s="27" t="s">
        <v>159</v>
      </c>
      <c r="F252" s="28">
        <v>2879000</v>
      </c>
      <c r="G252" s="28">
        <v>1807742.71</v>
      </c>
      <c r="H252" s="28">
        <f t="shared" si="6"/>
        <v>62.79064640500174</v>
      </c>
    </row>
    <row r="253" spans="1:8" ht="39">
      <c r="A253" s="31">
        <f t="shared" si="7"/>
        <v>241</v>
      </c>
      <c r="B253" s="26" t="s">
        <v>87</v>
      </c>
      <c r="C253" s="27" t="s">
        <v>278</v>
      </c>
      <c r="D253" s="27" t="s">
        <v>280</v>
      </c>
      <c r="E253" s="27" t="s">
        <v>159</v>
      </c>
      <c r="F253" s="28">
        <v>2879000</v>
      </c>
      <c r="G253" s="28">
        <v>1807742.71</v>
      </c>
      <c r="H253" s="28">
        <f t="shared" si="6"/>
        <v>62.79064640500174</v>
      </c>
    </row>
    <row r="254" spans="1:8" ht="12.75">
      <c r="A254" s="31">
        <f t="shared" si="7"/>
        <v>242</v>
      </c>
      <c r="B254" s="26" t="s">
        <v>88</v>
      </c>
      <c r="C254" s="27" t="s">
        <v>278</v>
      </c>
      <c r="D254" s="27" t="s">
        <v>280</v>
      </c>
      <c r="E254" s="27" t="s">
        <v>281</v>
      </c>
      <c r="F254" s="28">
        <v>2879000</v>
      </c>
      <c r="G254" s="28">
        <v>1807742.71</v>
      </c>
      <c r="H254" s="28">
        <f t="shared" si="6"/>
        <v>62.79064640500174</v>
      </c>
    </row>
    <row r="255" spans="1:8" ht="12.75">
      <c r="A255" s="31">
        <f t="shared" si="7"/>
        <v>243</v>
      </c>
      <c r="B255" s="26" t="s">
        <v>89</v>
      </c>
      <c r="C255" s="27" t="s">
        <v>282</v>
      </c>
      <c r="D255" s="27" t="s">
        <v>161</v>
      </c>
      <c r="E255" s="27" t="s">
        <v>159</v>
      </c>
      <c r="F255" s="28">
        <v>54602100</v>
      </c>
      <c r="G255" s="28">
        <f>32855427.46+G266+G261</f>
        <v>37979136.15</v>
      </c>
      <c r="H255" s="28">
        <f t="shared" si="6"/>
        <v>69.55618217980627</v>
      </c>
    </row>
    <row r="256" spans="1:8" ht="52.5">
      <c r="A256" s="31">
        <f t="shared" si="7"/>
        <v>244</v>
      </c>
      <c r="B256" s="26" t="s">
        <v>92</v>
      </c>
      <c r="C256" s="27" t="s">
        <v>282</v>
      </c>
      <c r="D256" s="27" t="s">
        <v>285</v>
      </c>
      <c r="E256" s="27" t="s">
        <v>159</v>
      </c>
      <c r="F256" s="28">
        <v>8687000</v>
      </c>
      <c r="G256" s="28">
        <v>4182039.36</v>
      </c>
      <c r="H256" s="28">
        <f t="shared" si="6"/>
        <v>48.141353286520086</v>
      </c>
    </row>
    <row r="257" spans="1:8" ht="12.75">
      <c r="A257" s="31">
        <f t="shared" si="7"/>
        <v>245</v>
      </c>
      <c r="B257" s="26" t="s">
        <v>93</v>
      </c>
      <c r="C257" s="27" t="s">
        <v>282</v>
      </c>
      <c r="D257" s="27" t="s">
        <v>285</v>
      </c>
      <c r="E257" s="27" t="s">
        <v>286</v>
      </c>
      <c r="F257" s="28">
        <v>8687000</v>
      </c>
      <c r="G257" s="28">
        <v>4182039.36</v>
      </c>
      <c r="H257" s="28">
        <f t="shared" si="6"/>
        <v>48.141353286520086</v>
      </c>
    </row>
    <row r="258" spans="1:8" ht="52.5">
      <c r="A258" s="31">
        <f t="shared" si="7"/>
        <v>246</v>
      </c>
      <c r="B258" s="26" t="s">
        <v>94</v>
      </c>
      <c r="C258" s="27" t="s">
        <v>282</v>
      </c>
      <c r="D258" s="27" t="s">
        <v>287</v>
      </c>
      <c r="E258" s="27" t="s">
        <v>159</v>
      </c>
      <c r="F258" s="28">
        <v>32779000</v>
      </c>
      <c r="G258" s="28">
        <v>26695228.88</v>
      </c>
      <c r="H258" s="28">
        <f t="shared" si="6"/>
        <v>81.44003441227615</v>
      </c>
    </row>
    <row r="259" spans="1:8" ht="12.75">
      <c r="A259" s="31">
        <f t="shared" si="7"/>
        <v>247</v>
      </c>
      <c r="B259" s="26" t="s">
        <v>93</v>
      </c>
      <c r="C259" s="27" t="s">
        <v>282</v>
      </c>
      <c r="D259" s="27" t="s">
        <v>287</v>
      </c>
      <c r="E259" s="27" t="s">
        <v>286</v>
      </c>
      <c r="F259" s="28">
        <v>32779000</v>
      </c>
      <c r="G259" s="28">
        <v>26695228.88</v>
      </c>
      <c r="H259" s="28">
        <f t="shared" si="6"/>
        <v>81.44003441227615</v>
      </c>
    </row>
    <row r="260" spans="1:8" ht="12.75">
      <c r="A260" s="31">
        <f t="shared" si="7"/>
        <v>248</v>
      </c>
      <c r="B260" s="26" t="s">
        <v>12</v>
      </c>
      <c r="C260" s="27" t="s">
        <v>282</v>
      </c>
      <c r="D260" s="27" t="s">
        <v>13</v>
      </c>
      <c r="E260" s="27" t="s">
        <v>159</v>
      </c>
      <c r="F260" s="28">
        <v>1294800</v>
      </c>
      <c r="G260" s="28">
        <f>G261</f>
        <v>1004400</v>
      </c>
      <c r="H260" s="28">
        <f t="shared" si="6"/>
        <v>77.57182576459685</v>
      </c>
    </row>
    <row r="261" spans="1:8" ht="26.25">
      <c r="A261" s="31">
        <f t="shared" si="7"/>
        <v>249</v>
      </c>
      <c r="B261" s="26" t="s">
        <v>99</v>
      </c>
      <c r="C261" s="27" t="s">
        <v>282</v>
      </c>
      <c r="D261" s="27" t="s">
        <v>16</v>
      </c>
      <c r="E261" s="27" t="s">
        <v>159</v>
      </c>
      <c r="F261" s="28">
        <v>1004400</v>
      </c>
      <c r="G261" s="28">
        <f>G262</f>
        <v>1004400</v>
      </c>
      <c r="H261" s="28">
        <f t="shared" si="6"/>
        <v>100</v>
      </c>
    </row>
    <row r="262" spans="1:8" ht="12.75">
      <c r="A262" s="31">
        <f t="shared" si="7"/>
        <v>250</v>
      </c>
      <c r="B262" s="26" t="s">
        <v>88</v>
      </c>
      <c r="C262" s="27" t="s">
        <v>282</v>
      </c>
      <c r="D262" s="27" t="s">
        <v>16</v>
      </c>
      <c r="E262" s="27" t="s">
        <v>281</v>
      </c>
      <c r="F262" s="28">
        <v>1004400</v>
      </c>
      <c r="G262" s="28">
        <v>1004400</v>
      </c>
      <c r="H262" s="28">
        <f t="shared" si="6"/>
        <v>100</v>
      </c>
    </row>
    <row r="263" spans="1:8" ht="26.25">
      <c r="A263" s="31">
        <f t="shared" si="7"/>
        <v>251</v>
      </c>
      <c r="B263" s="26" t="s">
        <v>338</v>
      </c>
      <c r="C263" s="27" t="s">
        <v>282</v>
      </c>
      <c r="D263" s="27" t="s">
        <v>339</v>
      </c>
      <c r="E263" s="27" t="s">
        <v>159</v>
      </c>
      <c r="F263" s="28">
        <v>290400</v>
      </c>
      <c r="G263" s="28">
        <v>0</v>
      </c>
      <c r="H263" s="28">
        <f t="shared" si="6"/>
        <v>0</v>
      </c>
    </row>
    <row r="264" spans="1:8" ht="12.75">
      <c r="A264" s="31">
        <f t="shared" si="7"/>
        <v>252</v>
      </c>
      <c r="B264" s="26" t="s">
        <v>88</v>
      </c>
      <c r="C264" s="27" t="s">
        <v>282</v>
      </c>
      <c r="D264" s="27" t="s">
        <v>339</v>
      </c>
      <c r="E264" s="27" t="s">
        <v>281</v>
      </c>
      <c r="F264" s="28">
        <v>290400</v>
      </c>
      <c r="G264" s="28">
        <v>0</v>
      </c>
      <c r="H264" s="28">
        <f t="shared" si="6"/>
        <v>0</v>
      </c>
    </row>
    <row r="265" spans="1:8" ht="12.75">
      <c r="A265" s="31">
        <f t="shared" si="7"/>
        <v>253</v>
      </c>
      <c r="B265" s="26" t="s">
        <v>90</v>
      </c>
      <c r="C265" s="27" t="s">
        <v>282</v>
      </c>
      <c r="D265" s="27" t="s">
        <v>283</v>
      </c>
      <c r="E265" s="27" t="s">
        <v>159</v>
      </c>
      <c r="F265" s="28">
        <v>7334000</v>
      </c>
      <c r="G265" s="28">
        <f>G266</f>
        <v>4119308.69</v>
      </c>
      <c r="H265" s="28">
        <f aca="true" t="shared" si="8" ref="H265:H321">G265/F265*100</f>
        <v>56.16728511044451</v>
      </c>
    </row>
    <row r="266" spans="1:8" ht="26.25">
      <c r="A266" s="31">
        <f aca="true" t="shared" si="9" ref="A266:A322">1+A265</f>
        <v>254</v>
      </c>
      <c r="B266" s="26" t="s">
        <v>91</v>
      </c>
      <c r="C266" s="27" t="s">
        <v>282</v>
      </c>
      <c r="D266" s="27" t="s">
        <v>284</v>
      </c>
      <c r="E266" s="27" t="s">
        <v>159</v>
      </c>
      <c r="F266" s="28">
        <v>7334000</v>
      </c>
      <c r="G266" s="28">
        <f>G267</f>
        <v>4119308.69</v>
      </c>
      <c r="H266" s="28">
        <f t="shared" si="8"/>
        <v>56.16728511044451</v>
      </c>
    </row>
    <row r="267" spans="1:8" ht="12.75">
      <c r="A267" s="31">
        <f t="shared" si="9"/>
        <v>255</v>
      </c>
      <c r="B267" s="26" t="s">
        <v>88</v>
      </c>
      <c r="C267" s="27" t="s">
        <v>282</v>
      </c>
      <c r="D267" s="27" t="s">
        <v>284</v>
      </c>
      <c r="E267" s="27" t="s">
        <v>281</v>
      </c>
      <c r="F267" s="28">
        <v>7334000</v>
      </c>
      <c r="G267" s="28">
        <v>4119308.69</v>
      </c>
      <c r="H267" s="28">
        <f t="shared" si="8"/>
        <v>56.16728511044451</v>
      </c>
    </row>
    <row r="268" spans="1:8" ht="12.75">
      <c r="A268" s="31">
        <f t="shared" si="9"/>
        <v>256</v>
      </c>
      <c r="B268" s="26" t="s">
        <v>369</v>
      </c>
      <c r="C268" s="27" t="s">
        <v>282</v>
      </c>
      <c r="D268" s="27" t="s">
        <v>191</v>
      </c>
      <c r="E268" s="27" t="s">
        <v>159</v>
      </c>
      <c r="F268" s="28">
        <v>2338000</v>
      </c>
      <c r="G268" s="28">
        <v>590959.22</v>
      </c>
      <c r="H268" s="28">
        <f t="shared" si="8"/>
        <v>25.27627117194183</v>
      </c>
    </row>
    <row r="269" spans="1:8" ht="66">
      <c r="A269" s="31">
        <f t="shared" si="9"/>
        <v>257</v>
      </c>
      <c r="B269" s="26" t="s">
        <v>405</v>
      </c>
      <c r="C269" s="27" t="s">
        <v>282</v>
      </c>
      <c r="D269" s="27" t="s">
        <v>227</v>
      </c>
      <c r="E269" s="27" t="s">
        <v>159</v>
      </c>
      <c r="F269" s="28">
        <v>250000</v>
      </c>
      <c r="G269" s="28">
        <v>250000</v>
      </c>
      <c r="H269" s="28">
        <f t="shared" si="8"/>
        <v>100</v>
      </c>
    </row>
    <row r="270" spans="1:8" ht="12.75">
      <c r="A270" s="31">
        <f t="shared" si="9"/>
        <v>258</v>
      </c>
      <c r="B270" s="26" t="s">
        <v>371</v>
      </c>
      <c r="C270" s="27" t="s">
        <v>282</v>
      </c>
      <c r="D270" s="27" t="s">
        <v>227</v>
      </c>
      <c r="E270" s="27" t="s">
        <v>193</v>
      </c>
      <c r="F270" s="28">
        <v>250000</v>
      </c>
      <c r="G270" s="28">
        <v>250000</v>
      </c>
      <c r="H270" s="28">
        <f t="shared" si="8"/>
        <v>100</v>
      </c>
    </row>
    <row r="271" spans="1:8" ht="38.25" customHeight="1">
      <c r="A271" s="31">
        <f t="shared" si="9"/>
        <v>259</v>
      </c>
      <c r="B271" s="26" t="s">
        <v>95</v>
      </c>
      <c r="C271" s="27" t="s">
        <v>282</v>
      </c>
      <c r="D271" s="27" t="s">
        <v>288</v>
      </c>
      <c r="E271" s="27" t="s">
        <v>159</v>
      </c>
      <c r="F271" s="28">
        <v>1455000</v>
      </c>
      <c r="G271" s="28">
        <v>0</v>
      </c>
      <c r="H271" s="28">
        <f t="shared" si="8"/>
        <v>0</v>
      </c>
    </row>
    <row r="272" spans="1:8" ht="12.75">
      <c r="A272" s="31">
        <f t="shared" si="9"/>
        <v>260</v>
      </c>
      <c r="B272" s="26" t="s">
        <v>371</v>
      </c>
      <c r="C272" s="27" t="s">
        <v>282</v>
      </c>
      <c r="D272" s="27" t="s">
        <v>288</v>
      </c>
      <c r="E272" s="27" t="s">
        <v>193</v>
      </c>
      <c r="F272" s="28">
        <v>1455000</v>
      </c>
      <c r="G272" s="28">
        <v>0</v>
      </c>
      <c r="H272" s="28">
        <f t="shared" si="8"/>
        <v>0</v>
      </c>
    </row>
    <row r="273" spans="1:8" ht="37.5" customHeight="1">
      <c r="A273" s="31">
        <f t="shared" si="9"/>
        <v>261</v>
      </c>
      <c r="B273" s="26" t="s">
        <v>75</v>
      </c>
      <c r="C273" s="27" t="s">
        <v>282</v>
      </c>
      <c r="D273" s="27" t="s">
        <v>264</v>
      </c>
      <c r="E273" s="27" t="s">
        <v>159</v>
      </c>
      <c r="F273" s="28">
        <v>633000</v>
      </c>
      <c r="G273" s="28">
        <v>340959.22</v>
      </c>
      <c r="H273" s="28">
        <f t="shared" si="8"/>
        <v>53.8640157977883</v>
      </c>
    </row>
    <row r="274" spans="1:8" ht="12.75">
      <c r="A274" s="31">
        <f t="shared" si="9"/>
        <v>262</v>
      </c>
      <c r="B274" s="26" t="s">
        <v>371</v>
      </c>
      <c r="C274" s="27" t="s">
        <v>282</v>
      </c>
      <c r="D274" s="27" t="s">
        <v>264</v>
      </c>
      <c r="E274" s="27" t="s">
        <v>193</v>
      </c>
      <c r="F274" s="28">
        <v>633000</v>
      </c>
      <c r="G274" s="28">
        <v>340959.22</v>
      </c>
      <c r="H274" s="28">
        <f t="shared" si="8"/>
        <v>53.8640157977883</v>
      </c>
    </row>
    <row r="275" spans="1:8" ht="27" customHeight="1">
      <c r="A275" s="31">
        <f t="shared" si="9"/>
        <v>263</v>
      </c>
      <c r="B275" s="26" t="s">
        <v>399</v>
      </c>
      <c r="C275" s="27" t="s">
        <v>282</v>
      </c>
      <c r="D275" s="27" t="s">
        <v>221</v>
      </c>
      <c r="E275" s="27" t="s">
        <v>159</v>
      </c>
      <c r="F275" s="28">
        <v>782100</v>
      </c>
      <c r="G275" s="28">
        <v>0</v>
      </c>
      <c r="H275" s="28">
        <f t="shared" si="8"/>
        <v>0</v>
      </c>
    </row>
    <row r="276" spans="1:8" ht="26.25">
      <c r="A276" s="31">
        <f t="shared" si="9"/>
        <v>264</v>
      </c>
      <c r="B276" s="26" t="s">
        <v>96</v>
      </c>
      <c r="C276" s="27" t="s">
        <v>282</v>
      </c>
      <c r="D276" s="27" t="s">
        <v>289</v>
      </c>
      <c r="E276" s="27" t="s">
        <v>159</v>
      </c>
      <c r="F276" s="28">
        <v>782100</v>
      </c>
      <c r="G276" s="28">
        <v>0</v>
      </c>
      <c r="H276" s="28">
        <f t="shared" si="8"/>
        <v>0</v>
      </c>
    </row>
    <row r="277" spans="1:8" ht="12.75">
      <c r="A277" s="31">
        <f t="shared" si="9"/>
        <v>265</v>
      </c>
      <c r="B277" s="26" t="s">
        <v>88</v>
      </c>
      <c r="C277" s="27" t="s">
        <v>282</v>
      </c>
      <c r="D277" s="27" t="s">
        <v>289</v>
      </c>
      <c r="E277" s="27" t="s">
        <v>281</v>
      </c>
      <c r="F277" s="28">
        <v>782100</v>
      </c>
      <c r="G277" s="28">
        <v>0</v>
      </c>
      <c r="H277" s="28">
        <f t="shared" si="8"/>
        <v>0</v>
      </c>
    </row>
    <row r="278" spans="1:8" ht="52.5">
      <c r="A278" s="31">
        <f t="shared" si="9"/>
        <v>266</v>
      </c>
      <c r="B278" s="26" t="s">
        <v>97</v>
      </c>
      <c r="C278" s="27" t="s">
        <v>282</v>
      </c>
      <c r="D278" s="27" t="s">
        <v>290</v>
      </c>
      <c r="E278" s="27" t="s">
        <v>159</v>
      </c>
      <c r="F278" s="28">
        <v>1387200</v>
      </c>
      <c r="G278" s="28">
        <v>1387200</v>
      </c>
      <c r="H278" s="28">
        <f t="shared" si="8"/>
        <v>100</v>
      </c>
    </row>
    <row r="279" spans="1:8" ht="26.25">
      <c r="A279" s="31">
        <f t="shared" si="9"/>
        <v>267</v>
      </c>
      <c r="B279" s="26" t="s">
        <v>99</v>
      </c>
      <c r="C279" s="27" t="s">
        <v>282</v>
      </c>
      <c r="D279" s="27" t="s">
        <v>292</v>
      </c>
      <c r="E279" s="27" t="s">
        <v>159</v>
      </c>
      <c r="F279" s="28">
        <v>1387200</v>
      </c>
      <c r="G279" s="28">
        <v>1387200</v>
      </c>
      <c r="H279" s="28">
        <f t="shared" si="8"/>
        <v>100</v>
      </c>
    </row>
    <row r="280" spans="1:8" ht="12.75">
      <c r="A280" s="31">
        <f t="shared" si="9"/>
        <v>268</v>
      </c>
      <c r="B280" s="26" t="s">
        <v>88</v>
      </c>
      <c r="C280" s="27" t="s">
        <v>282</v>
      </c>
      <c r="D280" s="27" t="s">
        <v>292</v>
      </c>
      <c r="E280" s="27" t="s">
        <v>281</v>
      </c>
      <c r="F280" s="28">
        <v>1387200</v>
      </c>
      <c r="G280" s="28">
        <v>1387200</v>
      </c>
      <c r="H280" s="28">
        <f t="shared" si="8"/>
        <v>100</v>
      </c>
    </row>
    <row r="281" spans="1:8" ht="12.75">
      <c r="A281" s="31">
        <f t="shared" si="9"/>
        <v>269</v>
      </c>
      <c r="B281" s="26" t="s">
        <v>100</v>
      </c>
      <c r="C281" s="27" t="s">
        <v>293</v>
      </c>
      <c r="D281" s="27" t="s">
        <v>161</v>
      </c>
      <c r="E281" s="27" t="s">
        <v>159</v>
      </c>
      <c r="F281" s="28">
        <v>4009000</v>
      </c>
      <c r="G281" s="28">
        <v>953134.12</v>
      </c>
      <c r="H281" s="28">
        <f t="shared" si="8"/>
        <v>23.774859565976552</v>
      </c>
    </row>
    <row r="282" spans="1:8" ht="52.5">
      <c r="A282" s="31">
        <f t="shared" si="9"/>
        <v>270</v>
      </c>
      <c r="B282" s="26" t="s">
        <v>92</v>
      </c>
      <c r="C282" s="27" t="s">
        <v>293</v>
      </c>
      <c r="D282" s="27" t="s">
        <v>285</v>
      </c>
      <c r="E282" s="27" t="s">
        <v>159</v>
      </c>
      <c r="F282" s="28">
        <v>475000</v>
      </c>
      <c r="G282" s="28">
        <v>246218.48</v>
      </c>
      <c r="H282" s="28">
        <f t="shared" si="8"/>
        <v>51.83546947368421</v>
      </c>
    </row>
    <row r="283" spans="1:8" ht="26.25">
      <c r="A283" s="31">
        <f t="shared" si="9"/>
        <v>271</v>
      </c>
      <c r="B283" s="26" t="s">
        <v>323</v>
      </c>
      <c r="C283" s="27" t="s">
        <v>293</v>
      </c>
      <c r="D283" s="27" t="s">
        <v>285</v>
      </c>
      <c r="E283" s="27" t="s">
        <v>165</v>
      </c>
      <c r="F283" s="28">
        <v>475000</v>
      </c>
      <c r="G283" s="28">
        <v>246218.48</v>
      </c>
      <c r="H283" s="28">
        <f t="shared" si="8"/>
        <v>51.83546947368421</v>
      </c>
    </row>
    <row r="284" spans="1:8" ht="52.5">
      <c r="A284" s="31">
        <f t="shared" si="9"/>
        <v>272</v>
      </c>
      <c r="B284" s="26" t="s">
        <v>94</v>
      </c>
      <c r="C284" s="27" t="s">
        <v>293</v>
      </c>
      <c r="D284" s="27" t="s">
        <v>287</v>
      </c>
      <c r="E284" s="27" t="s">
        <v>159</v>
      </c>
      <c r="F284" s="28">
        <v>3534000</v>
      </c>
      <c r="G284" s="28">
        <v>706915.64</v>
      </c>
      <c r="H284" s="28">
        <f t="shared" si="8"/>
        <v>20.00327221279004</v>
      </c>
    </row>
    <row r="285" spans="1:8" ht="26.25">
      <c r="A285" s="31">
        <f t="shared" si="9"/>
        <v>273</v>
      </c>
      <c r="B285" s="26" t="s">
        <v>323</v>
      </c>
      <c r="C285" s="27" t="s">
        <v>293</v>
      </c>
      <c r="D285" s="27" t="s">
        <v>287</v>
      </c>
      <c r="E285" s="27" t="s">
        <v>165</v>
      </c>
      <c r="F285" s="28">
        <v>3534000</v>
      </c>
      <c r="G285" s="28">
        <v>706915.64</v>
      </c>
      <c r="H285" s="28">
        <f t="shared" si="8"/>
        <v>20.00327221279004</v>
      </c>
    </row>
    <row r="286" spans="1:8" s="29" customFormat="1" ht="12.75">
      <c r="A286" s="32">
        <f t="shared" si="9"/>
        <v>274</v>
      </c>
      <c r="B286" s="33" t="s">
        <v>101</v>
      </c>
      <c r="C286" s="34" t="s">
        <v>294</v>
      </c>
      <c r="D286" s="34" t="s">
        <v>161</v>
      </c>
      <c r="E286" s="34" t="s">
        <v>159</v>
      </c>
      <c r="F286" s="35">
        <v>11043076.59</v>
      </c>
      <c r="G286" s="35">
        <v>4792736.68</v>
      </c>
      <c r="H286" s="35">
        <f t="shared" si="8"/>
        <v>43.40037525719995</v>
      </c>
    </row>
    <row r="287" spans="1:8" ht="12.75">
      <c r="A287" s="31">
        <f t="shared" si="9"/>
        <v>275</v>
      </c>
      <c r="B287" s="26" t="s">
        <v>17</v>
      </c>
      <c r="C287" s="27" t="s">
        <v>18</v>
      </c>
      <c r="D287" s="27" t="s">
        <v>161</v>
      </c>
      <c r="E287" s="27" t="s">
        <v>159</v>
      </c>
      <c r="F287" s="28">
        <v>3323955.09</v>
      </c>
      <c r="G287" s="28">
        <v>1637102.78</v>
      </c>
      <c r="H287" s="28">
        <f t="shared" si="8"/>
        <v>49.25165159195939</v>
      </c>
    </row>
    <row r="288" spans="1:8" ht="26.25">
      <c r="A288" s="31">
        <f t="shared" si="9"/>
        <v>276</v>
      </c>
      <c r="B288" s="26" t="s">
        <v>331</v>
      </c>
      <c r="C288" s="27" t="s">
        <v>18</v>
      </c>
      <c r="D288" s="27" t="s">
        <v>332</v>
      </c>
      <c r="E288" s="27" t="s">
        <v>159</v>
      </c>
      <c r="F288" s="28">
        <v>52264.27</v>
      </c>
      <c r="G288" s="28">
        <v>52264.27</v>
      </c>
      <c r="H288" s="28">
        <f t="shared" si="8"/>
        <v>100</v>
      </c>
    </row>
    <row r="289" spans="1:8" ht="12.75">
      <c r="A289" s="31">
        <f t="shared" si="9"/>
        <v>277</v>
      </c>
      <c r="B289" s="26" t="s">
        <v>365</v>
      </c>
      <c r="C289" s="27" t="s">
        <v>18</v>
      </c>
      <c r="D289" s="27" t="s">
        <v>332</v>
      </c>
      <c r="E289" s="27" t="s">
        <v>187</v>
      </c>
      <c r="F289" s="28">
        <v>52264.27</v>
      </c>
      <c r="G289" s="28">
        <v>52264.27</v>
      </c>
      <c r="H289" s="28">
        <f t="shared" si="8"/>
        <v>100</v>
      </c>
    </row>
    <row r="290" spans="1:8" ht="12.75">
      <c r="A290" s="31">
        <f t="shared" si="9"/>
        <v>278</v>
      </c>
      <c r="B290" s="26" t="s">
        <v>105</v>
      </c>
      <c r="C290" s="27" t="s">
        <v>18</v>
      </c>
      <c r="D290" s="27" t="s">
        <v>298</v>
      </c>
      <c r="E290" s="27" t="s">
        <v>159</v>
      </c>
      <c r="F290" s="28">
        <v>2719290.82</v>
      </c>
      <c r="G290" s="28">
        <v>1584838.51</v>
      </c>
      <c r="H290" s="28">
        <f t="shared" si="8"/>
        <v>58.28131725903447</v>
      </c>
    </row>
    <row r="291" spans="1:8" ht="39">
      <c r="A291" s="31">
        <f t="shared" si="9"/>
        <v>279</v>
      </c>
      <c r="B291" s="26" t="s">
        <v>106</v>
      </c>
      <c r="C291" s="27" t="s">
        <v>18</v>
      </c>
      <c r="D291" s="27" t="s">
        <v>299</v>
      </c>
      <c r="E291" s="27" t="s">
        <v>159</v>
      </c>
      <c r="F291" s="28">
        <v>2719290.82</v>
      </c>
      <c r="G291" s="28">
        <v>1584838.51</v>
      </c>
      <c r="H291" s="28">
        <f t="shared" si="8"/>
        <v>58.28131725903447</v>
      </c>
    </row>
    <row r="292" spans="1:8" ht="12.75">
      <c r="A292" s="31">
        <f t="shared" si="9"/>
        <v>280</v>
      </c>
      <c r="B292" s="26" t="s">
        <v>365</v>
      </c>
      <c r="C292" s="27" t="s">
        <v>18</v>
      </c>
      <c r="D292" s="27" t="s">
        <v>299</v>
      </c>
      <c r="E292" s="27" t="s">
        <v>187</v>
      </c>
      <c r="F292" s="28">
        <v>2719290.82</v>
      </c>
      <c r="G292" s="28">
        <v>1584838.51</v>
      </c>
      <c r="H292" s="28">
        <f t="shared" si="8"/>
        <v>58.28131725903447</v>
      </c>
    </row>
    <row r="293" spans="1:8" ht="12.75">
      <c r="A293" s="31">
        <f t="shared" si="9"/>
        <v>281</v>
      </c>
      <c r="B293" s="26" t="s">
        <v>369</v>
      </c>
      <c r="C293" s="27" t="s">
        <v>18</v>
      </c>
      <c r="D293" s="27" t="s">
        <v>191</v>
      </c>
      <c r="E293" s="27" t="s">
        <v>159</v>
      </c>
      <c r="F293" s="28">
        <v>552400</v>
      </c>
      <c r="G293" s="28">
        <v>0</v>
      </c>
      <c r="H293" s="28">
        <f t="shared" si="8"/>
        <v>0</v>
      </c>
    </row>
    <row r="294" spans="1:8" ht="52.5">
      <c r="A294" s="31">
        <f t="shared" si="9"/>
        <v>282</v>
      </c>
      <c r="B294" s="26" t="s">
        <v>407</v>
      </c>
      <c r="C294" s="27" t="s">
        <v>18</v>
      </c>
      <c r="D294" s="27" t="s">
        <v>229</v>
      </c>
      <c r="E294" s="27" t="s">
        <v>159</v>
      </c>
      <c r="F294" s="28">
        <v>3200</v>
      </c>
      <c r="G294" s="28">
        <v>0</v>
      </c>
      <c r="H294" s="28">
        <f t="shared" si="8"/>
        <v>0</v>
      </c>
    </row>
    <row r="295" spans="1:8" ht="12.75">
      <c r="A295" s="31">
        <f t="shared" si="9"/>
        <v>283</v>
      </c>
      <c r="B295" s="26" t="s">
        <v>371</v>
      </c>
      <c r="C295" s="27" t="s">
        <v>18</v>
      </c>
      <c r="D295" s="27" t="s">
        <v>229</v>
      </c>
      <c r="E295" s="27" t="s">
        <v>193</v>
      </c>
      <c r="F295" s="28">
        <v>3200</v>
      </c>
      <c r="G295" s="28">
        <v>0</v>
      </c>
      <c r="H295" s="28">
        <f t="shared" si="8"/>
        <v>0</v>
      </c>
    </row>
    <row r="296" spans="1:8" ht="39">
      <c r="A296" s="31">
        <f t="shared" si="9"/>
        <v>284</v>
      </c>
      <c r="B296" s="26" t="s">
        <v>103</v>
      </c>
      <c r="C296" s="27" t="s">
        <v>18</v>
      </c>
      <c r="D296" s="27" t="s">
        <v>296</v>
      </c>
      <c r="E296" s="27" t="s">
        <v>159</v>
      </c>
      <c r="F296" s="28">
        <v>549200</v>
      </c>
      <c r="G296" s="28">
        <v>0</v>
      </c>
      <c r="H296" s="28">
        <f t="shared" si="8"/>
        <v>0</v>
      </c>
    </row>
    <row r="297" spans="1:8" ht="12.75">
      <c r="A297" s="31">
        <f t="shared" si="9"/>
        <v>285</v>
      </c>
      <c r="B297" s="26" t="s">
        <v>371</v>
      </c>
      <c r="C297" s="27" t="s">
        <v>18</v>
      </c>
      <c r="D297" s="27" t="s">
        <v>296</v>
      </c>
      <c r="E297" s="27" t="s">
        <v>193</v>
      </c>
      <c r="F297" s="28">
        <v>549200</v>
      </c>
      <c r="G297" s="28">
        <v>0</v>
      </c>
      <c r="H297" s="28">
        <f t="shared" si="8"/>
        <v>0</v>
      </c>
    </row>
    <row r="298" spans="1:8" ht="12.75">
      <c r="A298" s="31">
        <f t="shared" si="9"/>
        <v>286</v>
      </c>
      <c r="B298" s="26" t="s">
        <v>102</v>
      </c>
      <c r="C298" s="27" t="s">
        <v>295</v>
      </c>
      <c r="D298" s="27" t="s">
        <v>161</v>
      </c>
      <c r="E298" s="27" t="s">
        <v>159</v>
      </c>
      <c r="F298" s="28">
        <v>7502000</v>
      </c>
      <c r="G298" s="28">
        <v>2938512.4</v>
      </c>
      <c r="H298" s="28">
        <f t="shared" si="8"/>
        <v>39.169720074646754</v>
      </c>
    </row>
    <row r="299" spans="1:8" ht="12.75">
      <c r="A299" s="31">
        <f t="shared" si="9"/>
        <v>287</v>
      </c>
      <c r="B299" s="26" t="s">
        <v>369</v>
      </c>
      <c r="C299" s="27" t="s">
        <v>295</v>
      </c>
      <c r="D299" s="27" t="s">
        <v>191</v>
      </c>
      <c r="E299" s="27" t="s">
        <v>159</v>
      </c>
      <c r="F299" s="28">
        <v>7502000</v>
      </c>
      <c r="G299" s="28">
        <v>2938512.4</v>
      </c>
      <c r="H299" s="28">
        <f t="shared" si="8"/>
        <v>39.169720074646754</v>
      </c>
    </row>
    <row r="300" spans="1:8" ht="39">
      <c r="A300" s="31">
        <f t="shared" si="9"/>
        <v>288</v>
      </c>
      <c r="B300" s="26" t="s">
        <v>103</v>
      </c>
      <c r="C300" s="27" t="s">
        <v>295</v>
      </c>
      <c r="D300" s="27" t="s">
        <v>296</v>
      </c>
      <c r="E300" s="27" t="s">
        <v>159</v>
      </c>
      <c r="F300" s="28">
        <v>7502000</v>
      </c>
      <c r="G300" s="28">
        <v>2938512.4</v>
      </c>
      <c r="H300" s="28">
        <f t="shared" si="8"/>
        <v>39.169720074646754</v>
      </c>
    </row>
    <row r="301" spans="1:8" ht="12.75">
      <c r="A301" s="31">
        <f t="shared" si="9"/>
        <v>289</v>
      </c>
      <c r="B301" s="26" t="s">
        <v>371</v>
      </c>
      <c r="C301" s="27" t="s">
        <v>295</v>
      </c>
      <c r="D301" s="27" t="s">
        <v>296</v>
      </c>
      <c r="E301" s="27" t="s">
        <v>193</v>
      </c>
      <c r="F301" s="28">
        <v>7502000</v>
      </c>
      <c r="G301" s="28">
        <v>2938512.4</v>
      </c>
      <c r="H301" s="28">
        <f t="shared" si="8"/>
        <v>39.169720074646754</v>
      </c>
    </row>
    <row r="302" spans="1:8" ht="26.25">
      <c r="A302" s="31">
        <f t="shared" si="9"/>
        <v>290</v>
      </c>
      <c r="B302" s="26" t="s">
        <v>104</v>
      </c>
      <c r="C302" s="27" t="s">
        <v>297</v>
      </c>
      <c r="D302" s="27" t="s">
        <v>161</v>
      </c>
      <c r="E302" s="27" t="s">
        <v>159</v>
      </c>
      <c r="F302" s="28">
        <v>217121.5</v>
      </c>
      <c r="G302" s="28">
        <v>217121.5</v>
      </c>
      <c r="H302" s="28">
        <f t="shared" si="8"/>
        <v>100</v>
      </c>
    </row>
    <row r="303" spans="1:8" ht="12.75">
      <c r="A303" s="31">
        <f t="shared" si="9"/>
        <v>291</v>
      </c>
      <c r="B303" s="26" t="s">
        <v>424</v>
      </c>
      <c r="C303" s="27" t="s">
        <v>297</v>
      </c>
      <c r="D303" s="27" t="s">
        <v>245</v>
      </c>
      <c r="E303" s="27" t="s">
        <v>159</v>
      </c>
      <c r="F303" s="28">
        <v>217121.5</v>
      </c>
      <c r="G303" s="28">
        <v>217121.5</v>
      </c>
      <c r="H303" s="28">
        <f t="shared" si="8"/>
        <v>100</v>
      </c>
    </row>
    <row r="304" spans="1:8" ht="26.25">
      <c r="A304" s="31">
        <f t="shared" si="9"/>
        <v>292</v>
      </c>
      <c r="B304" s="26" t="s">
        <v>364</v>
      </c>
      <c r="C304" s="27" t="s">
        <v>297</v>
      </c>
      <c r="D304" s="27" t="s">
        <v>246</v>
      </c>
      <c r="E304" s="27" t="s">
        <v>159</v>
      </c>
      <c r="F304" s="28">
        <v>217121.5</v>
      </c>
      <c r="G304" s="28">
        <v>217121.5</v>
      </c>
      <c r="H304" s="28">
        <f t="shared" si="8"/>
        <v>100</v>
      </c>
    </row>
    <row r="305" spans="1:8" ht="12.75">
      <c r="A305" s="31">
        <f t="shared" si="9"/>
        <v>293</v>
      </c>
      <c r="B305" s="26" t="s">
        <v>365</v>
      </c>
      <c r="C305" s="27" t="s">
        <v>297</v>
      </c>
      <c r="D305" s="27" t="s">
        <v>246</v>
      </c>
      <c r="E305" s="27" t="s">
        <v>187</v>
      </c>
      <c r="F305" s="28">
        <v>217121.5</v>
      </c>
      <c r="G305" s="28">
        <v>217121.5</v>
      </c>
      <c r="H305" s="28">
        <f t="shared" si="8"/>
        <v>100</v>
      </c>
    </row>
    <row r="306" spans="1:8" s="29" customFormat="1" ht="39">
      <c r="A306" s="32">
        <f t="shared" si="9"/>
        <v>294</v>
      </c>
      <c r="B306" s="33" t="s">
        <v>107</v>
      </c>
      <c r="C306" s="34" t="s">
        <v>300</v>
      </c>
      <c r="D306" s="34" t="s">
        <v>161</v>
      </c>
      <c r="E306" s="34" t="s">
        <v>159</v>
      </c>
      <c r="F306" s="35">
        <v>167534388.22</v>
      </c>
      <c r="G306" s="35">
        <f>104022376.22+G325+G327+G330</f>
        <v>104999276.22</v>
      </c>
      <c r="H306" s="35">
        <f t="shared" si="8"/>
        <v>62.673268058924606</v>
      </c>
    </row>
    <row r="307" spans="1:8" ht="39">
      <c r="A307" s="31">
        <f t="shared" si="9"/>
        <v>295</v>
      </c>
      <c r="B307" s="26" t="s">
        <v>108</v>
      </c>
      <c r="C307" s="27" t="s">
        <v>301</v>
      </c>
      <c r="D307" s="27" t="s">
        <v>161</v>
      </c>
      <c r="E307" s="27" t="s">
        <v>159</v>
      </c>
      <c r="F307" s="28">
        <v>32200000</v>
      </c>
      <c r="G307" s="28">
        <v>24150000</v>
      </c>
      <c r="H307" s="28">
        <f t="shared" si="8"/>
        <v>75</v>
      </c>
    </row>
    <row r="308" spans="1:8" ht="52.5">
      <c r="A308" s="31">
        <f t="shared" si="9"/>
        <v>296</v>
      </c>
      <c r="B308" s="26" t="s">
        <v>112</v>
      </c>
      <c r="C308" s="27" t="s">
        <v>301</v>
      </c>
      <c r="D308" s="27" t="s">
        <v>305</v>
      </c>
      <c r="E308" s="27" t="s">
        <v>159</v>
      </c>
      <c r="F308" s="28">
        <v>29455000</v>
      </c>
      <c r="G308" s="28">
        <v>22093000</v>
      </c>
      <c r="H308" s="28">
        <f t="shared" si="8"/>
        <v>75.00594126633848</v>
      </c>
    </row>
    <row r="309" spans="1:8" ht="26.25">
      <c r="A309" s="31">
        <f t="shared" si="9"/>
        <v>297</v>
      </c>
      <c r="B309" s="26" t="s">
        <v>113</v>
      </c>
      <c r="C309" s="27" t="s">
        <v>301</v>
      </c>
      <c r="D309" s="27" t="s">
        <v>305</v>
      </c>
      <c r="E309" s="27" t="s">
        <v>306</v>
      </c>
      <c r="F309" s="28">
        <v>29455000</v>
      </c>
      <c r="G309" s="28">
        <v>22093000</v>
      </c>
      <c r="H309" s="28">
        <f t="shared" si="8"/>
        <v>75.00594126633848</v>
      </c>
    </row>
    <row r="310" spans="1:8" ht="12.75">
      <c r="A310" s="31">
        <f t="shared" si="9"/>
        <v>298</v>
      </c>
      <c r="B310" s="26" t="s">
        <v>109</v>
      </c>
      <c r="C310" s="27" t="s">
        <v>301</v>
      </c>
      <c r="D310" s="27" t="s">
        <v>302</v>
      </c>
      <c r="E310" s="27" t="s">
        <v>159</v>
      </c>
      <c r="F310" s="28">
        <v>2745000</v>
      </c>
      <c r="G310" s="28">
        <v>2057000</v>
      </c>
      <c r="H310" s="28">
        <f t="shared" si="8"/>
        <v>74.93624772313296</v>
      </c>
    </row>
    <row r="311" spans="1:8" ht="26.25">
      <c r="A311" s="31">
        <f t="shared" si="9"/>
        <v>299</v>
      </c>
      <c r="B311" s="26" t="s">
        <v>110</v>
      </c>
      <c r="C311" s="27" t="s">
        <v>301</v>
      </c>
      <c r="D311" s="27" t="s">
        <v>303</v>
      </c>
      <c r="E311" s="27" t="s">
        <v>159</v>
      </c>
      <c r="F311" s="28">
        <v>2745000</v>
      </c>
      <c r="G311" s="28">
        <v>2057000</v>
      </c>
      <c r="H311" s="28">
        <f t="shared" si="8"/>
        <v>74.93624772313296</v>
      </c>
    </row>
    <row r="312" spans="1:8" ht="12.75">
      <c r="A312" s="31">
        <f t="shared" si="9"/>
        <v>300</v>
      </c>
      <c r="B312" s="26" t="s">
        <v>111</v>
      </c>
      <c r="C312" s="27" t="s">
        <v>301</v>
      </c>
      <c r="D312" s="27" t="s">
        <v>303</v>
      </c>
      <c r="E312" s="27" t="s">
        <v>304</v>
      </c>
      <c r="F312" s="28">
        <v>2745000</v>
      </c>
      <c r="G312" s="28">
        <v>2057000</v>
      </c>
      <c r="H312" s="28">
        <f t="shared" si="8"/>
        <v>74.93624772313296</v>
      </c>
    </row>
    <row r="313" spans="1:8" ht="15" customHeight="1">
      <c r="A313" s="31">
        <f t="shared" si="9"/>
        <v>301</v>
      </c>
      <c r="B313" s="26" t="s">
        <v>114</v>
      </c>
      <c r="C313" s="27" t="s">
        <v>307</v>
      </c>
      <c r="D313" s="27" t="s">
        <v>161</v>
      </c>
      <c r="E313" s="27" t="s">
        <v>159</v>
      </c>
      <c r="F313" s="28">
        <v>135334388.22</v>
      </c>
      <c r="G313" s="28">
        <f>79872376.22+G325+G327+G330</f>
        <v>80849276.22</v>
      </c>
      <c r="H313" s="28">
        <f t="shared" si="8"/>
        <v>59.74037883746972</v>
      </c>
    </row>
    <row r="314" spans="1:8" ht="65.25" customHeight="1">
      <c r="A314" s="31">
        <f t="shared" si="9"/>
        <v>302</v>
      </c>
      <c r="B314" s="26" t="s">
        <v>350</v>
      </c>
      <c r="C314" s="27" t="s">
        <v>307</v>
      </c>
      <c r="D314" s="27" t="s">
        <v>340</v>
      </c>
      <c r="E314" s="27" t="s">
        <v>159</v>
      </c>
      <c r="F314" s="28">
        <v>8910971</v>
      </c>
      <c r="G314" s="28">
        <v>8910971</v>
      </c>
      <c r="H314" s="28">
        <f t="shared" si="8"/>
        <v>100</v>
      </c>
    </row>
    <row r="315" spans="1:8" ht="26.25">
      <c r="A315" s="31">
        <f t="shared" si="9"/>
        <v>303</v>
      </c>
      <c r="B315" s="26" t="s">
        <v>113</v>
      </c>
      <c r="C315" s="27" t="s">
        <v>307</v>
      </c>
      <c r="D315" s="27" t="s">
        <v>340</v>
      </c>
      <c r="E315" s="27" t="s">
        <v>306</v>
      </c>
      <c r="F315" s="28">
        <v>8910971</v>
      </c>
      <c r="G315" s="28">
        <v>8910971</v>
      </c>
      <c r="H315" s="28">
        <f t="shared" si="8"/>
        <v>100</v>
      </c>
    </row>
    <row r="316" spans="1:8" ht="66">
      <c r="A316" s="31">
        <f t="shared" si="9"/>
        <v>304</v>
      </c>
      <c r="B316" s="26" t="s">
        <v>341</v>
      </c>
      <c r="C316" s="27" t="s">
        <v>307</v>
      </c>
      <c r="D316" s="27" t="s">
        <v>342</v>
      </c>
      <c r="E316" s="27" t="s">
        <v>159</v>
      </c>
      <c r="F316" s="28">
        <v>2574124.22</v>
      </c>
      <c r="G316" s="28">
        <v>2574124.22</v>
      </c>
      <c r="H316" s="28">
        <f t="shared" si="8"/>
        <v>100</v>
      </c>
    </row>
    <row r="317" spans="1:8" ht="26.25">
      <c r="A317" s="31">
        <f t="shared" si="9"/>
        <v>305</v>
      </c>
      <c r="B317" s="26" t="s">
        <v>113</v>
      </c>
      <c r="C317" s="27" t="s">
        <v>307</v>
      </c>
      <c r="D317" s="27" t="s">
        <v>342</v>
      </c>
      <c r="E317" s="27" t="s">
        <v>306</v>
      </c>
      <c r="F317" s="28">
        <v>2574124.22</v>
      </c>
      <c r="G317" s="28">
        <v>2574124.22</v>
      </c>
      <c r="H317" s="28">
        <f t="shared" si="8"/>
        <v>100</v>
      </c>
    </row>
    <row r="318" spans="1:8" ht="78.75">
      <c r="A318" s="31">
        <f t="shared" si="9"/>
        <v>306</v>
      </c>
      <c r="B318" s="26" t="s">
        <v>351</v>
      </c>
      <c r="C318" s="27" t="s">
        <v>307</v>
      </c>
      <c r="D318" s="27" t="s">
        <v>343</v>
      </c>
      <c r="E318" s="27" t="s">
        <v>159</v>
      </c>
      <c r="F318" s="28">
        <v>163000</v>
      </c>
      <c r="G318" s="28">
        <v>0</v>
      </c>
      <c r="H318" s="28">
        <f t="shared" si="8"/>
        <v>0</v>
      </c>
    </row>
    <row r="319" spans="1:8" ht="26.25">
      <c r="A319" s="31">
        <f t="shared" si="9"/>
        <v>307</v>
      </c>
      <c r="B319" s="26" t="s">
        <v>113</v>
      </c>
      <c r="C319" s="27" t="s">
        <v>307</v>
      </c>
      <c r="D319" s="27" t="s">
        <v>343</v>
      </c>
      <c r="E319" s="27" t="s">
        <v>306</v>
      </c>
      <c r="F319" s="28">
        <v>163000</v>
      </c>
      <c r="G319" s="28">
        <v>0</v>
      </c>
      <c r="H319" s="28">
        <f t="shared" si="8"/>
        <v>0</v>
      </c>
    </row>
    <row r="320" spans="1:8" ht="39">
      <c r="A320" s="31">
        <f t="shared" si="9"/>
        <v>308</v>
      </c>
      <c r="B320" s="26" t="s">
        <v>344</v>
      </c>
      <c r="C320" s="27" t="s">
        <v>307</v>
      </c>
      <c r="D320" s="27" t="s">
        <v>345</v>
      </c>
      <c r="E320" s="27" t="s">
        <v>159</v>
      </c>
      <c r="F320" s="28">
        <v>1337000</v>
      </c>
      <c r="G320" s="28">
        <v>704000</v>
      </c>
      <c r="H320" s="28">
        <f t="shared" si="8"/>
        <v>52.655198204936426</v>
      </c>
    </row>
    <row r="321" spans="1:8" ht="26.25">
      <c r="A321" s="31">
        <f t="shared" si="9"/>
        <v>309</v>
      </c>
      <c r="B321" s="26" t="s">
        <v>113</v>
      </c>
      <c r="C321" s="27" t="s">
        <v>307</v>
      </c>
      <c r="D321" s="27" t="s">
        <v>345</v>
      </c>
      <c r="E321" s="27" t="s">
        <v>306</v>
      </c>
      <c r="F321" s="28">
        <v>1337000</v>
      </c>
      <c r="G321" s="28">
        <v>704000</v>
      </c>
      <c r="H321" s="28">
        <f t="shared" si="8"/>
        <v>52.655198204936426</v>
      </c>
    </row>
    <row r="322" spans="1:8" ht="66">
      <c r="A322" s="31">
        <f t="shared" si="9"/>
        <v>310</v>
      </c>
      <c r="B322" s="26" t="s">
        <v>367</v>
      </c>
      <c r="C322" s="27" t="s">
        <v>307</v>
      </c>
      <c r="D322" s="27" t="s">
        <v>189</v>
      </c>
      <c r="E322" s="27" t="s">
        <v>159</v>
      </c>
      <c r="F322" s="28">
        <v>500</v>
      </c>
      <c r="G322" s="28">
        <v>500</v>
      </c>
      <c r="H322" s="28">
        <f aca="true" t="shared" si="10" ref="H322:H362">G322/F322*100</f>
        <v>100</v>
      </c>
    </row>
    <row r="323" spans="1:8" ht="12.75">
      <c r="A323" s="31">
        <f aca="true" t="shared" si="11" ref="A323:A362">1+A322</f>
        <v>311</v>
      </c>
      <c r="B323" s="26" t="s">
        <v>117</v>
      </c>
      <c r="C323" s="27" t="s">
        <v>307</v>
      </c>
      <c r="D323" s="27" t="s">
        <v>189</v>
      </c>
      <c r="E323" s="27" t="s">
        <v>310</v>
      </c>
      <c r="F323" s="28">
        <v>500</v>
      </c>
      <c r="G323" s="28">
        <v>500</v>
      </c>
      <c r="H323" s="28">
        <f t="shared" si="10"/>
        <v>100</v>
      </c>
    </row>
    <row r="324" spans="1:8" ht="26.25">
      <c r="A324" s="31">
        <f t="shared" si="11"/>
        <v>312</v>
      </c>
      <c r="B324" s="26" t="s">
        <v>115</v>
      </c>
      <c r="C324" s="27" t="s">
        <v>307</v>
      </c>
      <c r="D324" s="27" t="s">
        <v>308</v>
      </c>
      <c r="E324" s="27" t="s">
        <v>159</v>
      </c>
      <c r="F324" s="28">
        <v>1206500</v>
      </c>
      <c r="G324" s="28">
        <f>G325+G327</f>
        <v>907900</v>
      </c>
      <c r="H324" s="28">
        <f t="shared" si="10"/>
        <v>75.25072523829259</v>
      </c>
    </row>
    <row r="325" spans="1:8" ht="26.25">
      <c r="A325" s="31">
        <f t="shared" si="11"/>
        <v>313</v>
      </c>
      <c r="B325" s="26" t="s">
        <v>116</v>
      </c>
      <c r="C325" s="27" t="s">
        <v>307</v>
      </c>
      <c r="D325" s="27" t="s">
        <v>309</v>
      </c>
      <c r="E325" s="27" t="s">
        <v>159</v>
      </c>
      <c r="F325" s="28">
        <v>1193200</v>
      </c>
      <c r="G325" s="28">
        <f>G326</f>
        <v>894600</v>
      </c>
      <c r="H325" s="28">
        <f t="shared" si="10"/>
        <v>74.97485752598055</v>
      </c>
    </row>
    <row r="326" spans="1:8" ht="12.75">
      <c r="A326" s="31">
        <f t="shared" si="11"/>
        <v>314</v>
      </c>
      <c r="B326" s="26" t="s">
        <v>117</v>
      </c>
      <c r="C326" s="27" t="s">
        <v>307</v>
      </c>
      <c r="D326" s="27" t="s">
        <v>309</v>
      </c>
      <c r="E326" s="27" t="s">
        <v>310</v>
      </c>
      <c r="F326" s="28">
        <v>1193200</v>
      </c>
      <c r="G326" s="28">
        <v>894600</v>
      </c>
      <c r="H326" s="28">
        <f t="shared" si="10"/>
        <v>74.97485752598055</v>
      </c>
    </row>
    <row r="327" spans="1:8" ht="39">
      <c r="A327" s="31">
        <f t="shared" si="11"/>
        <v>315</v>
      </c>
      <c r="B327" s="26" t="s">
        <v>118</v>
      </c>
      <c r="C327" s="27" t="s">
        <v>307</v>
      </c>
      <c r="D327" s="27" t="s">
        <v>311</v>
      </c>
      <c r="E327" s="27" t="s">
        <v>159</v>
      </c>
      <c r="F327" s="28">
        <v>13300</v>
      </c>
      <c r="G327" s="28">
        <f>G328</f>
        <v>13300</v>
      </c>
      <c r="H327" s="28">
        <f t="shared" si="10"/>
        <v>100</v>
      </c>
    </row>
    <row r="328" spans="1:8" ht="12.75">
      <c r="A328" s="31">
        <f t="shared" si="11"/>
        <v>316</v>
      </c>
      <c r="B328" s="26" t="s">
        <v>117</v>
      </c>
      <c r="C328" s="27" t="s">
        <v>307</v>
      </c>
      <c r="D328" s="27" t="s">
        <v>311</v>
      </c>
      <c r="E328" s="27" t="s">
        <v>310</v>
      </c>
      <c r="F328" s="28">
        <v>13300</v>
      </c>
      <c r="G328" s="28">
        <v>13300</v>
      </c>
      <c r="H328" s="28">
        <f t="shared" si="10"/>
        <v>100</v>
      </c>
    </row>
    <row r="329" spans="1:8" ht="26.25">
      <c r="A329" s="31">
        <f t="shared" si="11"/>
        <v>317</v>
      </c>
      <c r="B329" s="26" t="s">
        <v>80</v>
      </c>
      <c r="C329" s="27" t="s">
        <v>307</v>
      </c>
      <c r="D329" s="27" t="s">
        <v>270</v>
      </c>
      <c r="E329" s="27" t="s">
        <v>159</v>
      </c>
      <c r="F329" s="28">
        <v>69000</v>
      </c>
      <c r="G329" s="28">
        <f>G330</f>
        <v>69000</v>
      </c>
      <c r="H329" s="28">
        <f t="shared" si="10"/>
        <v>100</v>
      </c>
    </row>
    <row r="330" spans="1:8" ht="39">
      <c r="A330" s="31">
        <f t="shared" si="11"/>
        <v>318</v>
      </c>
      <c r="B330" s="26" t="s">
        <v>336</v>
      </c>
      <c r="C330" s="27" t="s">
        <v>307</v>
      </c>
      <c r="D330" s="27" t="s">
        <v>337</v>
      </c>
      <c r="E330" s="27" t="s">
        <v>159</v>
      </c>
      <c r="F330" s="28">
        <v>69000</v>
      </c>
      <c r="G330" s="28">
        <f>G331</f>
        <v>69000</v>
      </c>
      <c r="H330" s="28">
        <f t="shared" si="10"/>
        <v>100</v>
      </c>
    </row>
    <row r="331" spans="1:8" ht="26.25">
      <c r="A331" s="31">
        <f t="shared" si="11"/>
        <v>319</v>
      </c>
      <c r="B331" s="26" t="s">
        <v>113</v>
      </c>
      <c r="C331" s="27" t="s">
        <v>307</v>
      </c>
      <c r="D331" s="27" t="s">
        <v>337</v>
      </c>
      <c r="E331" s="27" t="s">
        <v>306</v>
      </c>
      <c r="F331" s="28">
        <v>69000</v>
      </c>
      <c r="G331" s="28">
        <v>69000</v>
      </c>
      <c r="H331" s="28">
        <f t="shared" si="10"/>
        <v>100</v>
      </c>
    </row>
    <row r="332" spans="1:8" ht="12.75">
      <c r="A332" s="31">
        <f t="shared" si="11"/>
        <v>320</v>
      </c>
      <c r="B332" s="26" t="s">
        <v>119</v>
      </c>
      <c r="C332" s="27" t="s">
        <v>307</v>
      </c>
      <c r="D332" s="27" t="s">
        <v>312</v>
      </c>
      <c r="E332" s="27" t="s">
        <v>159</v>
      </c>
      <c r="F332" s="28">
        <v>73728700</v>
      </c>
      <c r="G332" s="28">
        <v>51163772</v>
      </c>
      <c r="H332" s="28">
        <f t="shared" si="10"/>
        <v>69.39464821704439</v>
      </c>
    </row>
    <row r="333" spans="1:8" ht="26.25">
      <c r="A333" s="31">
        <f t="shared" si="11"/>
        <v>321</v>
      </c>
      <c r="B333" s="26" t="s">
        <v>120</v>
      </c>
      <c r="C333" s="27" t="s">
        <v>307</v>
      </c>
      <c r="D333" s="27" t="s">
        <v>313</v>
      </c>
      <c r="E333" s="27" t="s">
        <v>159</v>
      </c>
      <c r="F333" s="28">
        <v>69571000</v>
      </c>
      <c r="G333" s="28">
        <v>49776890</v>
      </c>
      <c r="H333" s="28">
        <f t="shared" si="10"/>
        <v>71.54833191990916</v>
      </c>
    </row>
    <row r="334" spans="1:8" ht="26.25">
      <c r="A334" s="31">
        <f t="shared" si="11"/>
        <v>322</v>
      </c>
      <c r="B334" s="26" t="s">
        <v>113</v>
      </c>
      <c r="C334" s="27" t="s">
        <v>307</v>
      </c>
      <c r="D334" s="27" t="s">
        <v>313</v>
      </c>
      <c r="E334" s="27" t="s">
        <v>306</v>
      </c>
      <c r="F334" s="28">
        <v>69571000</v>
      </c>
      <c r="G334" s="28">
        <v>49776890</v>
      </c>
      <c r="H334" s="28">
        <f t="shared" si="10"/>
        <v>71.54833191990916</v>
      </c>
    </row>
    <row r="335" spans="1:8" ht="26.25">
      <c r="A335" s="31">
        <f t="shared" si="11"/>
        <v>323</v>
      </c>
      <c r="B335" s="26" t="s">
        <v>121</v>
      </c>
      <c r="C335" s="27" t="s">
        <v>307</v>
      </c>
      <c r="D335" s="27" t="s">
        <v>314</v>
      </c>
      <c r="E335" s="27" t="s">
        <v>159</v>
      </c>
      <c r="F335" s="28">
        <v>2922000</v>
      </c>
      <c r="G335" s="28">
        <v>151182</v>
      </c>
      <c r="H335" s="28">
        <f t="shared" si="10"/>
        <v>5.173921971252566</v>
      </c>
    </row>
    <row r="336" spans="1:8" ht="26.25">
      <c r="A336" s="31">
        <f t="shared" si="11"/>
        <v>324</v>
      </c>
      <c r="B336" s="26" t="s">
        <v>113</v>
      </c>
      <c r="C336" s="27" t="s">
        <v>307</v>
      </c>
      <c r="D336" s="27" t="s">
        <v>314</v>
      </c>
      <c r="E336" s="27" t="s">
        <v>306</v>
      </c>
      <c r="F336" s="28">
        <v>2922000</v>
      </c>
      <c r="G336" s="28">
        <v>151182</v>
      </c>
      <c r="H336" s="28">
        <f t="shared" si="10"/>
        <v>5.173921971252566</v>
      </c>
    </row>
    <row r="337" spans="1:8" ht="66">
      <c r="A337" s="31">
        <f t="shared" si="11"/>
        <v>325</v>
      </c>
      <c r="B337" s="26" t="s">
        <v>346</v>
      </c>
      <c r="C337" s="27" t="s">
        <v>307</v>
      </c>
      <c r="D337" s="27" t="s">
        <v>347</v>
      </c>
      <c r="E337" s="27" t="s">
        <v>159</v>
      </c>
      <c r="F337" s="28">
        <v>1235700</v>
      </c>
      <c r="G337" s="28">
        <v>1235700</v>
      </c>
      <c r="H337" s="28">
        <f t="shared" si="10"/>
        <v>100</v>
      </c>
    </row>
    <row r="338" spans="1:8" ht="26.25">
      <c r="A338" s="31">
        <f t="shared" si="11"/>
        <v>326</v>
      </c>
      <c r="B338" s="26" t="s">
        <v>113</v>
      </c>
      <c r="C338" s="27" t="s">
        <v>307</v>
      </c>
      <c r="D338" s="27" t="s">
        <v>347</v>
      </c>
      <c r="E338" s="27" t="s">
        <v>306</v>
      </c>
      <c r="F338" s="28">
        <v>1235700</v>
      </c>
      <c r="G338" s="28">
        <v>1235700</v>
      </c>
      <c r="H338" s="28">
        <f t="shared" si="10"/>
        <v>100</v>
      </c>
    </row>
    <row r="339" spans="1:8" ht="12.75">
      <c r="A339" s="31">
        <f t="shared" si="11"/>
        <v>327</v>
      </c>
      <c r="B339" s="26" t="s">
        <v>369</v>
      </c>
      <c r="C339" s="27" t="s">
        <v>307</v>
      </c>
      <c r="D339" s="27" t="s">
        <v>191</v>
      </c>
      <c r="E339" s="27" t="s">
        <v>159</v>
      </c>
      <c r="F339" s="28">
        <v>23053293</v>
      </c>
      <c r="G339" s="28">
        <v>12370609</v>
      </c>
      <c r="H339" s="28">
        <f t="shared" si="10"/>
        <v>53.66091950507895</v>
      </c>
    </row>
    <row r="340" spans="1:8" ht="39">
      <c r="A340" s="31">
        <f t="shared" si="11"/>
        <v>328</v>
      </c>
      <c r="B340" s="26" t="s">
        <v>387</v>
      </c>
      <c r="C340" s="27" t="s">
        <v>307</v>
      </c>
      <c r="D340" s="27" t="s">
        <v>209</v>
      </c>
      <c r="E340" s="27" t="s">
        <v>159</v>
      </c>
      <c r="F340" s="28">
        <v>619981</v>
      </c>
      <c r="G340" s="28">
        <v>0</v>
      </c>
      <c r="H340" s="28">
        <f t="shared" si="10"/>
        <v>0</v>
      </c>
    </row>
    <row r="341" spans="1:8" ht="26.25">
      <c r="A341" s="31">
        <f t="shared" si="11"/>
        <v>329</v>
      </c>
      <c r="B341" s="26" t="s">
        <v>113</v>
      </c>
      <c r="C341" s="27" t="s">
        <v>307</v>
      </c>
      <c r="D341" s="27" t="s">
        <v>209</v>
      </c>
      <c r="E341" s="27" t="s">
        <v>306</v>
      </c>
      <c r="F341" s="28">
        <v>619981</v>
      </c>
      <c r="G341" s="28">
        <v>0</v>
      </c>
      <c r="H341" s="28">
        <f t="shared" si="10"/>
        <v>0</v>
      </c>
    </row>
    <row r="342" spans="1:8" ht="39">
      <c r="A342" s="31">
        <f t="shared" si="11"/>
        <v>330</v>
      </c>
      <c r="B342" s="26" t="s">
        <v>64</v>
      </c>
      <c r="C342" s="27" t="s">
        <v>307</v>
      </c>
      <c r="D342" s="27" t="s">
        <v>253</v>
      </c>
      <c r="E342" s="27" t="s">
        <v>159</v>
      </c>
      <c r="F342" s="28">
        <v>5080608</v>
      </c>
      <c r="G342" s="28">
        <v>1041045</v>
      </c>
      <c r="H342" s="28">
        <f t="shared" si="10"/>
        <v>20.490559397615403</v>
      </c>
    </row>
    <row r="343" spans="1:8" ht="26.25">
      <c r="A343" s="31">
        <f t="shared" si="11"/>
        <v>331</v>
      </c>
      <c r="B343" s="26" t="s">
        <v>113</v>
      </c>
      <c r="C343" s="27" t="s">
        <v>307</v>
      </c>
      <c r="D343" s="27" t="s">
        <v>253</v>
      </c>
      <c r="E343" s="27" t="s">
        <v>306</v>
      </c>
      <c r="F343" s="28">
        <v>5080608</v>
      </c>
      <c r="G343" s="28">
        <v>1041045</v>
      </c>
      <c r="H343" s="28">
        <f t="shared" si="10"/>
        <v>20.490559397615403</v>
      </c>
    </row>
    <row r="344" spans="1:8" ht="52.5">
      <c r="A344" s="31">
        <f t="shared" si="11"/>
        <v>332</v>
      </c>
      <c r="B344" s="26" t="s">
        <v>410</v>
      </c>
      <c r="C344" s="27" t="s">
        <v>307</v>
      </c>
      <c r="D344" s="27" t="s">
        <v>231</v>
      </c>
      <c r="E344" s="27" t="s">
        <v>159</v>
      </c>
      <c r="F344" s="28">
        <v>17352704</v>
      </c>
      <c r="G344" s="28">
        <v>11329564</v>
      </c>
      <c r="H344" s="28">
        <f t="shared" si="10"/>
        <v>65.28990525050159</v>
      </c>
    </row>
    <row r="345" spans="1:8" ht="26.25">
      <c r="A345" s="31">
        <f t="shared" si="11"/>
        <v>333</v>
      </c>
      <c r="B345" s="26" t="s">
        <v>113</v>
      </c>
      <c r="C345" s="27" t="s">
        <v>307</v>
      </c>
      <c r="D345" s="27" t="s">
        <v>231</v>
      </c>
      <c r="E345" s="27" t="s">
        <v>306</v>
      </c>
      <c r="F345" s="28">
        <v>17352704</v>
      </c>
      <c r="G345" s="28">
        <v>11329564</v>
      </c>
      <c r="H345" s="28">
        <f t="shared" si="10"/>
        <v>65.28990525050159</v>
      </c>
    </row>
    <row r="346" spans="1:8" ht="39">
      <c r="A346" s="31">
        <f t="shared" si="11"/>
        <v>334</v>
      </c>
      <c r="B346" s="26" t="s">
        <v>397</v>
      </c>
      <c r="C346" s="27" t="s">
        <v>307</v>
      </c>
      <c r="D346" s="27" t="s">
        <v>219</v>
      </c>
      <c r="E346" s="27" t="s">
        <v>159</v>
      </c>
      <c r="F346" s="28">
        <v>7458500</v>
      </c>
      <c r="G346" s="28">
        <v>2073000</v>
      </c>
      <c r="H346" s="28">
        <f t="shared" si="10"/>
        <v>27.793792317490112</v>
      </c>
    </row>
    <row r="347" spans="1:8" ht="51" customHeight="1">
      <c r="A347" s="31">
        <f t="shared" si="11"/>
        <v>335</v>
      </c>
      <c r="B347" s="26" t="s">
        <v>398</v>
      </c>
      <c r="C347" s="27" t="s">
        <v>307</v>
      </c>
      <c r="D347" s="27" t="s">
        <v>220</v>
      </c>
      <c r="E347" s="27" t="s">
        <v>159</v>
      </c>
      <c r="F347" s="28">
        <v>603200</v>
      </c>
      <c r="G347" s="28">
        <v>0</v>
      </c>
      <c r="H347" s="28">
        <f t="shared" si="10"/>
        <v>0</v>
      </c>
    </row>
    <row r="348" spans="1:8" ht="26.25">
      <c r="A348" s="31">
        <f t="shared" si="11"/>
        <v>336</v>
      </c>
      <c r="B348" s="26" t="s">
        <v>113</v>
      </c>
      <c r="C348" s="27" t="s">
        <v>307</v>
      </c>
      <c r="D348" s="27" t="s">
        <v>220</v>
      </c>
      <c r="E348" s="27" t="s">
        <v>306</v>
      </c>
      <c r="F348" s="28">
        <v>603200</v>
      </c>
      <c r="G348" s="28">
        <v>0</v>
      </c>
      <c r="H348" s="28">
        <f t="shared" si="10"/>
        <v>0</v>
      </c>
    </row>
    <row r="349" spans="1:8" ht="39">
      <c r="A349" s="31">
        <f t="shared" si="11"/>
        <v>337</v>
      </c>
      <c r="B349" s="26" t="s">
        <v>122</v>
      </c>
      <c r="C349" s="27" t="s">
        <v>307</v>
      </c>
      <c r="D349" s="27" t="s">
        <v>315</v>
      </c>
      <c r="E349" s="27" t="s">
        <v>159</v>
      </c>
      <c r="F349" s="28">
        <v>3589200</v>
      </c>
      <c r="G349" s="28">
        <v>1073000</v>
      </c>
      <c r="H349" s="28">
        <f t="shared" si="10"/>
        <v>29.895241279393737</v>
      </c>
    </row>
    <row r="350" spans="1:8" ht="26.25">
      <c r="A350" s="31">
        <f t="shared" si="11"/>
        <v>338</v>
      </c>
      <c r="B350" s="26" t="s">
        <v>113</v>
      </c>
      <c r="C350" s="27" t="s">
        <v>307</v>
      </c>
      <c r="D350" s="27" t="s">
        <v>315</v>
      </c>
      <c r="E350" s="27" t="s">
        <v>306</v>
      </c>
      <c r="F350" s="28">
        <v>3589200</v>
      </c>
      <c r="G350" s="28">
        <v>1073000</v>
      </c>
      <c r="H350" s="28">
        <f t="shared" si="10"/>
        <v>29.895241279393737</v>
      </c>
    </row>
    <row r="351" spans="1:8" ht="37.5" customHeight="1">
      <c r="A351" s="31">
        <f t="shared" si="11"/>
        <v>339</v>
      </c>
      <c r="B351" s="26" t="s">
        <v>123</v>
      </c>
      <c r="C351" s="27" t="s">
        <v>307</v>
      </c>
      <c r="D351" s="27" t="s">
        <v>316</v>
      </c>
      <c r="E351" s="27" t="s">
        <v>159</v>
      </c>
      <c r="F351" s="28">
        <v>3266100</v>
      </c>
      <c r="G351" s="28">
        <v>1000000</v>
      </c>
      <c r="H351" s="28">
        <f t="shared" si="10"/>
        <v>30.617556106671568</v>
      </c>
    </row>
    <row r="352" spans="1:8" ht="26.25">
      <c r="A352" s="31">
        <f t="shared" si="11"/>
        <v>340</v>
      </c>
      <c r="B352" s="26" t="s">
        <v>113</v>
      </c>
      <c r="C352" s="27" t="s">
        <v>307</v>
      </c>
      <c r="D352" s="27" t="s">
        <v>316</v>
      </c>
      <c r="E352" s="27" t="s">
        <v>306</v>
      </c>
      <c r="F352" s="28">
        <v>3266100</v>
      </c>
      <c r="G352" s="28">
        <v>1000000</v>
      </c>
      <c r="H352" s="28">
        <f t="shared" si="10"/>
        <v>30.617556106671568</v>
      </c>
    </row>
    <row r="353" spans="1:8" ht="27" customHeight="1">
      <c r="A353" s="31">
        <f t="shared" si="11"/>
        <v>341</v>
      </c>
      <c r="B353" s="26" t="s">
        <v>399</v>
      </c>
      <c r="C353" s="27" t="s">
        <v>307</v>
      </c>
      <c r="D353" s="27" t="s">
        <v>221</v>
      </c>
      <c r="E353" s="27" t="s">
        <v>159</v>
      </c>
      <c r="F353" s="28">
        <v>15615800</v>
      </c>
      <c r="G353" s="28">
        <v>858400</v>
      </c>
      <c r="H353" s="28">
        <f t="shared" si="10"/>
        <v>5.496996631616695</v>
      </c>
    </row>
    <row r="354" spans="1:8" ht="39">
      <c r="A354" s="31">
        <f t="shared" si="11"/>
        <v>342</v>
      </c>
      <c r="B354" s="26" t="s">
        <v>400</v>
      </c>
      <c r="C354" s="27" t="s">
        <v>307</v>
      </c>
      <c r="D354" s="27" t="s">
        <v>222</v>
      </c>
      <c r="E354" s="27" t="s">
        <v>159</v>
      </c>
      <c r="F354" s="28">
        <v>15615800</v>
      </c>
      <c r="G354" s="28">
        <v>858400</v>
      </c>
      <c r="H354" s="28">
        <f t="shared" si="10"/>
        <v>5.496996631616695</v>
      </c>
    </row>
    <row r="355" spans="1:8" ht="26.25">
      <c r="A355" s="31">
        <f t="shared" si="11"/>
        <v>343</v>
      </c>
      <c r="B355" s="26" t="s">
        <v>113</v>
      </c>
      <c r="C355" s="27" t="s">
        <v>307</v>
      </c>
      <c r="D355" s="27" t="s">
        <v>222</v>
      </c>
      <c r="E355" s="27" t="s">
        <v>306</v>
      </c>
      <c r="F355" s="28">
        <v>15615800</v>
      </c>
      <c r="G355" s="28">
        <v>858400</v>
      </c>
      <c r="H355" s="28">
        <f t="shared" si="10"/>
        <v>5.496996631616695</v>
      </c>
    </row>
    <row r="356" spans="1:8" ht="26.25">
      <c r="A356" s="31">
        <f t="shared" si="11"/>
        <v>344</v>
      </c>
      <c r="B356" s="26" t="s">
        <v>82</v>
      </c>
      <c r="C356" s="27" t="s">
        <v>307</v>
      </c>
      <c r="D356" s="27" t="s">
        <v>274</v>
      </c>
      <c r="E356" s="27" t="s">
        <v>159</v>
      </c>
      <c r="F356" s="28">
        <v>410000</v>
      </c>
      <c r="G356" s="28">
        <v>410000</v>
      </c>
      <c r="H356" s="28">
        <f t="shared" si="10"/>
        <v>100</v>
      </c>
    </row>
    <row r="357" spans="1:8" ht="64.5" customHeight="1">
      <c r="A357" s="31">
        <f t="shared" si="11"/>
        <v>345</v>
      </c>
      <c r="B357" s="26" t="s">
        <v>125</v>
      </c>
      <c r="C357" s="27" t="s">
        <v>307</v>
      </c>
      <c r="D357" s="27" t="s">
        <v>275</v>
      </c>
      <c r="E357" s="27" t="s">
        <v>159</v>
      </c>
      <c r="F357" s="28">
        <v>80000</v>
      </c>
      <c r="G357" s="28">
        <v>80000</v>
      </c>
      <c r="H357" s="28">
        <f t="shared" si="10"/>
        <v>100</v>
      </c>
    </row>
    <row r="358" spans="1:8" ht="26.25">
      <c r="A358" s="31">
        <f t="shared" si="11"/>
        <v>346</v>
      </c>
      <c r="B358" s="26" t="s">
        <v>113</v>
      </c>
      <c r="C358" s="27" t="s">
        <v>307</v>
      </c>
      <c r="D358" s="27" t="s">
        <v>275</v>
      </c>
      <c r="E358" s="27" t="s">
        <v>306</v>
      </c>
      <c r="F358" s="28">
        <v>80000</v>
      </c>
      <c r="G358" s="28">
        <v>80000</v>
      </c>
      <c r="H358" s="28">
        <f t="shared" si="10"/>
        <v>100</v>
      </c>
    </row>
    <row r="359" spans="1:8" ht="65.25" customHeight="1">
      <c r="A359" s="31">
        <f t="shared" si="11"/>
        <v>347</v>
      </c>
      <c r="B359" s="26" t="s">
        <v>126</v>
      </c>
      <c r="C359" s="27" t="s">
        <v>307</v>
      </c>
      <c r="D359" s="27" t="s">
        <v>317</v>
      </c>
      <c r="E359" s="27" t="s">
        <v>159</v>
      </c>
      <c r="F359" s="28">
        <v>330000</v>
      </c>
      <c r="G359" s="28">
        <v>330000</v>
      </c>
      <c r="H359" s="28">
        <f t="shared" si="10"/>
        <v>100</v>
      </c>
    </row>
    <row r="360" spans="1:8" ht="26.25">
      <c r="A360" s="31">
        <f t="shared" si="11"/>
        <v>348</v>
      </c>
      <c r="B360" s="26" t="s">
        <v>113</v>
      </c>
      <c r="C360" s="27" t="s">
        <v>307</v>
      </c>
      <c r="D360" s="27" t="s">
        <v>317</v>
      </c>
      <c r="E360" s="27" t="s">
        <v>306</v>
      </c>
      <c r="F360" s="28">
        <v>330000</v>
      </c>
      <c r="G360" s="28">
        <v>330000</v>
      </c>
      <c r="H360" s="28">
        <f t="shared" si="10"/>
        <v>100</v>
      </c>
    </row>
    <row r="361" spans="1:8" ht="26.25">
      <c r="A361" s="31">
        <f t="shared" si="11"/>
        <v>349</v>
      </c>
      <c r="B361" s="26" t="s">
        <v>124</v>
      </c>
      <c r="C361" s="27" t="s">
        <v>307</v>
      </c>
      <c r="D361" s="27" t="s">
        <v>318</v>
      </c>
      <c r="E361" s="27" t="s">
        <v>159</v>
      </c>
      <c r="F361" s="28">
        <v>807000</v>
      </c>
      <c r="G361" s="28">
        <v>807000</v>
      </c>
      <c r="H361" s="28">
        <f t="shared" si="10"/>
        <v>100</v>
      </c>
    </row>
    <row r="362" spans="1:8" ht="26.25">
      <c r="A362" s="31">
        <f t="shared" si="11"/>
        <v>350</v>
      </c>
      <c r="B362" s="26" t="s">
        <v>113</v>
      </c>
      <c r="C362" s="27" t="s">
        <v>307</v>
      </c>
      <c r="D362" s="27" t="s">
        <v>318</v>
      </c>
      <c r="E362" s="27" t="s">
        <v>306</v>
      </c>
      <c r="F362" s="28">
        <v>807000</v>
      </c>
      <c r="G362" s="28">
        <v>807000</v>
      </c>
      <c r="H362" s="28">
        <f t="shared" si="10"/>
        <v>100</v>
      </c>
    </row>
    <row r="363" spans="2:8" ht="12.75">
      <c r="B363" s="82" t="s">
        <v>348</v>
      </c>
      <c r="C363" s="82"/>
      <c r="D363" s="82"/>
      <c r="E363" s="82"/>
      <c r="F363" s="30">
        <v>709809711</v>
      </c>
      <c r="G363" s="30">
        <f>416747133.21+16971141.33</f>
        <v>433718274.53999996</v>
      </c>
      <c r="H363" s="30">
        <f>G363/F363*100</f>
        <v>61.10345742226679</v>
      </c>
    </row>
    <row r="364" spans="2:8" ht="12.75">
      <c r="B364" s="46"/>
      <c r="C364" s="46"/>
      <c r="D364" s="46"/>
      <c r="E364" s="46"/>
      <c r="F364" s="46"/>
      <c r="G364" s="29"/>
      <c r="H364" s="29"/>
    </row>
    <row r="366" ht="9.75">
      <c r="G366" s="8"/>
    </row>
  </sheetData>
  <sheetProtection/>
  <mergeCells count="10">
    <mergeCell ref="F5:H5"/>
    <mergeCell ref="B363:E363"/>
    <mergeCell ref="A7:H7"/>
    <mergeCell ref="A9:A11"/>
    <mergeCell ref="B9:B11"/>
    <mergeCell ref="C9:C11"/>
    <mergeCell ref="D9:D11"/>
    <mergeCell ref="G9:H10"/>
    <mergeCell ref="F9:F11"/>
    <mergeCell ref="E9:E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Гергерт</cp:lastModifiedBy>
  <cp:lastPrinted>2012-10-23T10:24:41Z</cp:lastPrinted>
  <dcterms:created xsi:type="dcterms:W3CDTF">1996-10-08T23:32:33Z</dcterms:created>
  <dcterms:modified xsi:type="dcterms:W3CDTF">2012-10-23T10:25:11Z</dcterms:modified>
  <cp:category/>
  <cp:version/>
  <cp:contentType/>
  <cp:contentStatus/>
</cp:coreProperties>
</file>